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PiModules\XTRONICA\XTRONIKA PSU NT\Project Outputs for XTRONIKA PSU NT 8-5-2025 1-07-53 AM\"/>
    </mc:Choice>
  </mc:AlternateContent>
  <xr:revisionPtr revIDLastSave="0" documentId="8_{AD77B209-6046-402C-960D-B80835732DA9}" xr6:coauthVersionLast="47" xr6:coauthVersionMax="47" xr10:uidLastSave="{00000000-0000-0000-0000-000000000000}"/>
  <bookViews>
    <workbookView xWindow="26" yWindow="26" windowWidth="25109" windowHeight="13497" tabRatio="271" xr2:uid="{00000000-000D-0000-FFFF-FFFF00000000}"/>
  </bookViews>
  <sheets>
    <sheet name="Part List Report" sheetId="3" r:id="rId1"/>
    <sheet name="Project Information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64" i="3" l="1"/>
  <c r="P64" i="3"/>
  <c r="O64" i="3"/>
  <c r="K64" i="3"/>
  <c r="M64" i="3" s="1"/>
  <c r="B64" i="3"/>
  <c r="T63" i="3"/>
  <c r="P63" i="3"/>
  <c r="K63" i="3"/>
  <c r="O63" i="3" s="1"/>
  <c r="B63" i="3"/>
  <c r="T62" i="3"/>
  <c r="P62" i="3"/>
  <c r="K62" i="3"/>
  <c r="O62" i="3" s="1"/>
  <c r="B62" i="3"/>
  <c r="T61" i="3"/>
  <c r="P61" i="3"/>
  <c r="K61" i="3"/>
  <c r="O61" i="3" s="1"/>
  <c r="B61" i="3"/>
  <c r="T60" i="3"/>
  <c r="P60" i="3"/>
  <c r="O60" i="3"/>
  <c r="M60" i="3"/>
  <c r="K60" i="3"/>
  <c r="B60" i="3"/>
  <c r="T59" i="3"/>
  <c r="P59" i="3"/>
  <c r="K59" i="3"/>
  <c r="O59" i="3" s="1"/>
  <c r="B59" i="3"/>
  <c r="T58" i="3"/>
  <c r="P58" i="3"/>
  <c r="K58" i="3"/>
  <c r="O58" i="3" s="1"/>
  <c r="B58" i="3"/>
  <c r="T57" i="3"/>
  <c r="P57" i="3"/>
  <c r="K57" i="3"/>
  <c r="O57" i="3" s="1"/>
  <c r="B57" i="3"/>
  <c r="T56" i="3"/>
  <c r="P56" i="3"/>
  <c r="O56" i="3"/>
  <c r="K56" i="3"/>
  <c r="M56" i="3" s="1"/>
  <c r="B56" i="3"/>
  <c r="T55" i="3"/>
  <c r="P55" i="3"/>
  <c r="K55" i="3"/>
  <c r="O55" i="3" s="1"/>
  <c r="B55" i="3"/>
  <c r="T54" i="3"/>
  <c r="P54" i="3"/>
  <c r="O54" i="3"/>
  <c r="M54" i="3"/>
  <c r="K54" i="3"/>
  <c r="B54" i="3"/>
  <c r="T53" i="3"/>
  <c r="P53" i="3"/>
  <c r="K53" i="3"/>
  <c r="O53" i="3" s="1"/>
  <c r="B53" i="3"/>
  <c r="T52" i="3"/>
  <c r="P52" i="3"/>
  <c r="K52" i="3"/>
  <c r="O52" i="3" s="1"/>
  <c r="B52" i="3"/>
  <c r="T51" i="3"/>
  <c r="P51" i="3"/>
  <c r="K51" i="3"/>
  <c r="O51" i="3" s="1"/>
  <c r="B51" i="3"/>
  <c r="T50" i="3"/>
  <c r="P50" i="3"/>
  <c r="K50" i="3"/>
  <c r="O50" i="3" s="1"/>
  <c r="B50" i="3"/>
  <c r="T49" i="3"/>
  <c r="P49" i="3"/>
  <c r="K49" i="3"/>
  <c r="O49" i="3" s="1"/>
  <c r="B49" i="3"/>
  <c r="T48" i="3"/>
  <c r="P48" i="3"/>
  <c r="O48" i="3"/>
  <c r="K48" i="3"/>
  <c r="M48" i="3" s="1"/>
  <c r="B48" i="3"/>
  <c r="T47" i="3"/>
  <c r="P47" i="3"/>
  <c r="K47" i="3"/>
  <c r="O47" i="3" s="1"/>
  <c r="B47" i="3"/>
  <c r="T46" i="3"/>
  <c r="P46" i="3"/>
  <c r="O46" i="3"/>
  <c r="M46" i="3"/>
  <c r="K46" i="3"/>
  <c r="B46" i="3"/>
  <c r="T45" i="3"/>
  <c r="P45" i="3"/>
  <c r="K45" i="3"/>
  <c r="O45" i="3" s="1"/>
  <c r="B45" i="3"/>
  <c r="T44" i="3"/>
  <c r="P44" i="3"/>
  <c r="K44" i="3"/>
  <c r="O44" i="3" s="1"/>
  <c r="B44" i="3"/>
  <c r="T43" i="3"/>
  <c r="P43" i="3"/>
  <c r="K43" i="3"/>
  <c r="O43" i="3" s="1"/>
  <c r="B43" i="3"/>
  <c r="T42" i="3"/>
  <c r="P42" i="3"/>
  <c r="K42" i="3"/>
  <c r="O42" i="3" s="1"/>
  <c r="B42" i="3"/>
  <c r="T41" i="3"/>
  <c r="P41" i="3"/>
  <c r="K41" i="3"/>
  <c r="O41" i="3" s="1"/>
  <c r="B41" i="3"/>
  <c r="T40" i="3"/>
  <c r="P40" i="3"/>
  <c r="K40" i="3"/>
  <c r="O40" i="3" s="1"/>
  <c r="B40" i="3"/>
  <c r="T39" i="3"/>
  <c r="P39" i="3"/>
  <c r="O39" i="3"/>
  <c r="K39" i="3"/>
  <c r="M39" i="3" s="1"/>
  <c r="B39" i="3"/>
  <c r="T38" i="3"/>
  <c r="P38" i="3"/>
  <c r="K38" i="3"/>
  <c r="O38" i="3" s="1"/>
  <c r="B38" i="3"/>
  <c r="T37" i="3"/>
  <c r="P37" i="3"/>
  <c r="K37" i="3"/>
  <c r="M37" i="3" s="1"/>
  <c r="B37" i="3"/>
  <c r="T36" i="3"/>
  <c r="P36" i="3"/>
  <c r="K36" i="3"/>
  <c r="O36" i="3" s="1"/>
  <c r="B36" i="3"/>
  <c r="T35" i="3"/>
  <c r="P35" i="3"/>
  <c r="O35" i="3"/>
  <c r="K35" i="3"/>
  <c r="M35" i="3" s="1"/>
  <c r="B35" i="3"/>
  <c r="T34" i="3"/>
  <c r="P34" i="3"/>
  <c r="K34" i="3"/>
  <c r="O34" i="3" s="1"/>
  <c r="B34" i="3"/>
  <c r="T33" i="3"/>
  <c r="P33" i="3"/>
  <c r="O33" i="3"/>
  <c r="M33" i="3"/>
  <c r="K33" i="3"/>
  <c r="B33" i="3"/>
  <c r="T32" i="3"/>
  <c r="P32" i="3"/>
  <c r="K32" i="3"/>
  <c r="O32" i="3" s="1"/>
  <c r="B32" i="3"/>
  <c r="T31" i="3"/>
  <c r="P31" i="3"/>
  <c r="O31" i="3"/>
  <c r="K31" i="3"/>
  <c r="M31" i="3" s="1"/>
  <c r="B31" i="3"/>
  <c r="T30" i="3"/>
  <c r="P30" i="3"/>
  <c r="K30" i="3"/>
  <c r="O30" i="3" s="1"/>
  <c r="B30" i="3"/>
  <c r="T29" i="3"/>
  <c r="P29" i="3"/>
  <c r="K29" i="3"/>
  <c r="M29" i="3" s="1"/>
  <c r="B29" i="3"/>
  <c r="T28" i="3"/>
  <c r="P28" i="3"/>
  <c r="K28" i="3"/>
  <c r="O28" i="3" s="1"/>
  <c r="B28" i="3"/>
  <c r="T27" i="3"/>
  <c r="P27" i="3"/>
  <c r="O27" i="3"/>
  <c r="K27" i="3"/>
  <c r="M27" i="3" s="1"/>
  <c r="B27" i="3"/>
  <c r="T26" i="3"/>
  <c r="P26" i="3"/>
  <c r="K26" i="3"/>
  <c r="O26" i="3" s="1"/>
  <c r="B26" i="3"/>
  <c r="T25" i="3"/>
  <c r="P25" i="3"/>
  <c r="K25" i="3"/>
  <c r="O25" i="3" s="1"/>
  <c r="B25" i="3"/>
  <c r="T24" i="3"/>
  <c r="P24" i="3"/>
  <c r="K24" i="3"/>
  <c r="O24" i="3" s="1"/>
  <c r="B24" i="3"/>
  <c r="T23" i="3"/>
  <c r="P23" i="3"/>
  <c r="O23" i="3"/>
  <c r="M23" i="3"/>
  <c r="K23" i="3"/>
  <c r="B23" i="3"/>
  <c r="T22" i="3"/>
  <c r="P22" i="3"/>
  <c r="K22" i="3"/>
  <c r="O22" i="3" s="1"/>
  <c r="B22" i="3"/>
  <c r="T21" i="3"/>
  <c r="P21" i="3"/>
  <c r="K21" i="3"/>
  <c r="O21" i="3" s="1"/>
  <c r="B21" i="3"/>
  <c r="T20" i="3"/>
  <c r="P20" i="3"/>
  <c r="K20" i="3"/>
  <c r="O20" i="3" s="1"/>
  <c r="B20" i="3"/>
  <c r="T19" i="3"/>
  <c r="P19" i="3"/>
  <c r="O19" i="3"/>
  <c r="K19" i="3"/>
  <c r="M19" i="3" s="1"/>
  <c r="B19" i="3"/>
  <c r="T18" i="3"/>
  <c r="P18" i="3"/>
  <c r="K18" i="3"/>
  <c r="O18" i="3" s="1"/>
  <c r="B18" i="3"/>
  <c r="T17" i="3"/>
  <c r="P17" i="3"/>
  <c r="K17" i="3"/>
  <c r="M17" i="3" s="1"/>
  <c r="B17" i="3"/>
  <c r="T16" i="3"/>
  <c r="P16" i="3"/>
  <c r="K16" i="3"/>
  <c r="O16" i="3" s="1"/>
  <c r="B16" i="3"/>
  <c r="T15" i="3"/>
  <c r="P15" i="3"/>
  <c r="K15" i="3"/>
  <c r="O15" i="3" s="1"/>
  <c r="B15" i="3"/>
  <c r="T14" i="3"/>
  <c r="P14" i="3"/>
  <c r="K14" i="3"/>
  <c r="O14" i="3" s="1"/>
  <c r="B14" i="3"/>
  <c r="T13" i="3"/>
  <c r="P13" i="3"/>
  <c r="K13" i="3"/>
  <c r="O13" i="3" s="1"/>
  <c r="B13" i="3"/>
  <c r="T12" i="3"/>
  <c r="P12" i="3"/>
  <c r="K12" i="3"/>
  <c r="O12" i="3" s="1"/>
  <c r="B12" i="3"/>
  <c r="T11" i="3"/>
  <c r="T10" i="3"/>
  <c r="P11" i="3"/>
  <c r="P10" i="3"/>
  <c r="O29" i="3" l="1"/>
  <c r="O37" i="3"/>
  <c r="M44" i="3"/>
  <c r="M52" i="3"/>
  <c r="M62" i="3"/>
  <c r="M15" i="3"/>
  <c r="M42" i="3"/>
  <c r="M50" i="3"/>
  <c r="M58" i="3"/>
  <c r="O17" i="3"/>
  <c r="M49" i="3"/>
  <c r="M53" i="3"/>
  <c r="M57" i="3"/>
  <c r="M61" i="3"/>
  <c r="M45" i="3"/>
  <c r="M47" i="3"/>
  <c r="M51" i="3"/>
  <c r="M55" i="3"/>
  <c r="M59" i="3"/>
  <c r="M63" i="3"/>
  <c r="M43" i="3"/>
  <c r="M38" i="3"/>
  <c r="M26" i="3"/>
  <c r="M30" i="3"/>
  <c r="M34" i="3"/>
  <c r="M41" i="3"/>
  <c r="M28" i="3"/>
  <c r="M36" i="3"/>
  <c r="M40" i="3"/>
  <c r="M32" i="3"/>
  <c r="M22" i="3"/>
  <c r="M18" i="3"/>
  <c r="M21" i="3"/>
  <c r="M25" i="3"/>
  <c r="M20" i="3"/>
  <c r="M24" i="3"/>
  <c r="M14" i="3"/>
  <c r="M16" i="3"/>
  <c r="M13" i="3"/>
  <c r="M12" i="3"/>
  <c r="K11" i="3"/>
  <c r="K10" i="3"/>
  <c r="M10" i="3" s="1"/>
  <c r="M11" i="3" l="1"/>
  <c r="O10" i="3"/>
  <c r="O11" i="3"/>
  <c r="B11" i="3"/>
  <c r="B10" i="3"/>
  <c r="E8" i="3"/>
  <c r="F8" i="3"/>
</calcChain>
</file>

<file path=xl/sharedStrings.xml><?xml version="1.0" encoding="utf-8"?>
<sst xmlns="http://schemas.openxmlformats.org/spreadsheetml/2006/main" count="331" uniqueCount="255">
  <si>
    <t>Project Full Path</t>
  </si>
  <si>
    <t>Project Filename</t>
  </si>
  <si>
    <t>Variant Name</t>
  </si>
  <si>
    <t>Data-Source Filename</t>
  </si>
  <si>
    <t>Data-Source Full Path</t>
  </si>
  <si>
    <t>Title</t>
  </si>
  <si>
    <t>Total Quantity</t>
  </si>
  <si>
    <t>Report Time</t>
  </si>
  <si>
    <t>Report Date</t>
  </si>
  <si>
    <t>Report Date &amp; Tine</t>
  </si>
  <si>
    <t>Output Name</t>
  </si>
  <si>
    <t>Output Type</t>
  </si>
  <si>
    <t>Output Generator Name</t>
  </si>
  <si>
    <t>Output Generator Description</t>
  </si>
  <si>
    <t>Source Data From:</t>
  </si>
  <si>
    <t>Project:</t>
  </si>
  <si>
    <t>Variant:</t>
  </si>
  <si>
    <t>Print Date:</t>
  </si>
  <si>
    <t>Report Date:</t>
  </si>
  <si>
    <t>#</t>
  </si>
  <si>
    <t xml:space="preserve"> </t>
  </si>
  <si>
    <t>Total Actual Price</t>
  </si>
  <si>
    <t>Total Target Price</t>
  </si>
  <si>
    <t>Purchase Component list</t>
  </si>
  <si>
    <t>Assembly QTY:</t>
  </si>
  <si>
    <t xml:space="preserve">Required QTY for Production </t>
  </si>
  <si>
    <t>Stock</t>
  </si>
  <si>
    <t>Approved:</t>
  </si>
  <si>
    <t>Notes:</t>
  </si>
  <si>
    <t>QTY Required to be ordered</t>
  </si>
  <si>
    <t>Notes</t>
  </si>
  <si>
    <t>Selected Supplier Component Link</t>
  </si>
  <si>
    <t>Ordered QTY</t>
  </si>
  <si>
    <t>QTY after Production</t>
  </si>
  <si>
    <t>Shipping Costs</t>
  </si>
  <si>
    <t>Cost of ASMBL Parts</t>
  </si>
  <si>
    <t>Simple Pricing</t>
  </si>
  <si>
    <t>Price/pc</t>
  </si>
  <si>
    <t>Total Ordered Price</t>
  </si>
  <si>
    <t>Bill of Materials for Project [XTRONIKA PSU NT.PrjPcb] (No PCB Document Selected)</t>
  </si>
  <si>
    <t>XTRONIKA PSU NT.PrjPcb</t>
  </si>
  <si>
    <t>None</t>
  </si>
  <si>
    <t>8/5/2025</t>
  </si>
  <si>
    <t>1:08 AM</t>
  </si>
  <si>
    <t>PiM Index</t>
  </si>
  <si>
    <t>0159-400040</t>
  </si>
  <si>
    <t>INDEX</t>
  </si>
  <si>
    <t>0159-302397</t>
  </si>
  <si>
    <t>0159-401070</t>
  </si>
  <si>
    <t>0159-302389</t>
  </si>
  <si>
    <t>0159-401072</t>
  </si>
  <si>
    <t>0159-400070</t>
  </si>
  <si>
    <t>0159-400079</t>
  </si>
  <si>
    <t>0159-400077</t>
  </si>
  <si>
    <t>0159-401627</t>
  </si>
  <si>
    <t>0159-400384</t>
  </si>
  <si>
    <t>Designator</t>
  </si>
  <si>
    <t>C1, C13, C29, C32</t>
  </si>
  <si>
    <t>C2, C14, C30, C33</t>
  </si>
  <si>
    <t>C3, C4, C34</t>
  </si>
  <si>
    <t>C5, C7</t>
  </si>
  <si>
    <t>C6, C8, C10, C11, C18, C19, C20, C31, C35</t>
  </si>
  <si>
    <t>C9, C21, C22</t>
  </si>
  <si>
    <t>C12</t>
  </si>
  <si>
    <t>C15, C16, C17, C23, C24, C25, C26</t>
  </si>
  <si>
    <t>C27, C28</t>
  </si>
  <si>
    <t>D1</t>
  </si>
  <si>
    <t>D2, D3, D4</t>
  </si>
  <si>
    <t>D5, D6</t>
  </si>
  <si>
    <t>D7</t>
  </si>
  <si>
    <t>D8, D9</t>
  </si>
  <si>
    <t>D10</t>
  </si>
  <si>
    <t>D11, D12, D13, D14</t>
  </si>
  <si>
    <t>D15</t>
  </si>
  <si>
    <t>F1, F2</t>
  </si>
  <si>
    <t>FB1</t>
  </si>
  <si>
    <t>FL1</t>
  </si>
  <si>
    <t>FN1</t>
  </si>
  <si>
    <t>G1</t>
  </si>
  <si>
    <t>J1</t>
  </si>
  <si>
    <t>J18</t>
  </si>
  <si>
    <t>K1, K2</t>
  </si>
  <si>
    <t>P1</t>
  </si>
  <si>
    <t>Q1</t>
  </si>
  <si>
    <t>Q2A, Q2B</t>
  </si>
  <si>
    <t>Q3</t>
  </si>
  <si>
    <t>R1, R16, R26, R32</t>
  </si>
  <si>
    <t>R2, R4</t>
  </si>
  <si>
    <t>R3</t>
  </si>
  <si>
    <t>R5, R6, R25, R31</t>
  </si>
  <si>
    <t>R8, R9</t>
  </si>
  <si>
    <t>R10</t>
  </si>
  <si>
    <t>R11</t>
  </si>
  <si>
    <t>R12, R13, R22, R23</t>
  </si>
  <si>
    <t>R14</t>
  </si>
  <si>
    <t>R17, R18, R19</t>
  </si>
  <si>
    <t>R20A, R20B, R27</t>
  </si>
  <si>
    <t>R21A, R21B</t>
  </si>
  <si>
    <t>R24, R30</t>
  </si>
  <si>
    <t>R28, R29</t>
  </si>
  <si>
    <t>RV1</t>
  </si>
  <si>
    <t>S3</t>
  </si>
  <si>
    <t>U1</t>
  </si>
  <si>
    <t>U2</t>
  </si>
  <si>
    <t>U3, U9, U11</t>
  </si>
  <si>
    <t>U4, U5</t>
  </si>
  <si>
    <t>U6A, U6B</t>
  </si>
  <si>
    <t>U7</t>
  </si>
  <si>
    <t>U8</t>
  </si>
  <si>
    <t>U10</t>
  </si>
  <si>
    <t>U12</t>
  </si>
  <si>
    <t>Y1, Y2</t>
  </si>
  <si>
    <t>Comment</t>
  </si>
  <si>
    <t>1uF/35V</t>
  </si>
  <si>
    <t>1uF/6V3</t>
  </si>
  <si>
    <t>APD0811221M035R</t>
  </si>
  <si>
    <t>C0402 18pF</t>
  </si>
  <si>
    <t>100nF</t>
  </si>
  <si>
    <t>4.7uF/6V3</t>
  </si>
  <si>
    <t>33pF</t>
  </si>
  <si>
    <t>18pF</t>
  </si>
  <si>
    <t>ESD9B5.0ST5G</t>
  </si>
  <si>
    <t>ESD321DPYR</t>
  </si>
  <si>
    <t>PESD1CANFD24L-QYL</t>
  </si>
  <si>
    <t>SM712-02HTG</t>
  </si>
  <si>
    <t>SMF28CA-TP</t>
  </si>
  <si>
    <t>MMSZ5226BS-7-F</t>
  </si>
  <si>
    <t>PESD24VS1UL,315</t>
  </si>
  <si>
    <t>Red &amp; Green &amp; Blue, 120°</t>
  </si>
  <si>
    <t>0ZCG0150BF2C</t>
  </si>
  <si>
    <t>BLM18SG121TN1D</t>
  </si>
  <si>
    <t>DLM11SN900HZ2L</t>
  </si>
  <si>
    <t>FAN Supply</t>
  </si>
  <si>
    <t>GDT21-15-S1-RP</t>
  </si>
  <si>
    <t>B4P-VH-FB-B-LFSN</t>
  </si>
  <si>
    <t>CPC-1017N</t>
  </si>
  <si>
    <t>PIN</t>
  </si>
  <si>
    <t>DMG6602SVTQ-7</t>
  </si>
  <si>
    <t>MCG50P03B-TP</t>
  </si>
  <si>
    <t>DTC114YET1G</t>
  </si>
  <si>
    <t>0R</t>
  </si>
  <si>
    <t>100K</t>
  </si>
  <si>
    <t>WSL2010R0150FEB</t>
  </si>
  <si>
    <t>220K</t>
  </si>
  <si>
    <t>4K7</t>
  </si>
  <si>
    <t>1M</t>
  </si>
  <si>
    <t>10K</t>
  </si>
  <si>
    <t>47K</t>
  </si>
  <si>
    <t>470R</t>
  </si>
  <si>
    <t>VC120638N770DP</t>
  </si>
  <si>
    <t>NCP730ASN500T1G</t>
  </si>
  <si>
    <t>STM32G070CBT6</t>
  </si>
  <si>
    <t>NCP730BMT330TBG</t>
  </si>
  <si>
    <t>P40-G240-WH</t>
  </si>
  <si>
    <t>BC856BDW1T1G</t>
  </si>
  <si>
    <t>MCP2518FDT-E_QBB</t>
  </si>
  <si>
    <t>MCP2562FD-E_MF</t>
  </si>
  <si>
    <t>SN65HVD75DRBR</t>
  </si>
  <si>
    <t>PAC1720-1-AIA-TR</t>
  </si>
  <si>
    <t>Footprint</t>
  </si>
  <si>
    <t>CAPC1608N</t>
  </si>
  <si>
    <t>CAPAE830X1200N</t>
  </si>
  <si>
    <t>CAPC1005X56N</t>
  </si>
  <si>
    <t>SODFL1006X40N</t>
  </si>
  <si>
    <t>DPY(R-PX1SON-N2)</t>
  </si>
  <si>
    <t>PESD1CANFD24LQYL</t>
  </si>
  <si>
    <t>SM71202HTG</t>
  </si>
  <si>
    <t>SMF28CATP</t>
  </si>
  <si>
    <t>SOD2513X120N</t>
  </si>
  <si>
    <t>PESD5V0S1BL315</t>
  </si>
  <si>
    <t>WL-SFTW_2121_150212M173123</t>
  </si>
  <si>
    <t>FUSC4632X155N</t>
  </si>
  <si>
    <t>BLM18SG121TN1J</t>
  </si>
  <si>
    <t>JF-200-W02RTM 2P</t>
  </si>
  <si>
    <t>GDT2115S1RP</t>
  </si>
  <si>
    <t>B4PVHFBBLFSN</t>
  </si>
  <si>
    <t>SOP254P610X206-4N</t>
  </si>
  <si>
    <t>PIN1 - hole</t>
  </si>
  <si>
    <t>SOT95P280X100-6N</t>
  </si>
  <si>
    <t>MCG09P06HE3TP</t>
  </si>
  <si>
    <t>SOT50P160X90-3N</t>
  </si>
  <si>
    <t>RES0402</t>
  </si>
  <si>
    <t>RES1608N</t>
  </si>
  <si>
    <t>RES_2010_WSL</t>
  </si>
  <si>
    <t>VARC3216X170N</t>
  </si>
  <si>
    <t>SOT95P275X110-5N</t>
  </si>
  <si>
    <t>QFP50P900X900X160-48N</t>
  </si>
  <si>
    <t>SON65P200X200X80-7N</t>
  </si>
  <si>
    <t>P40G240WH</t>
  </si>
  <si>
    <t>SC70-LT6_N</t>
  </si>
  <si>
    <t>SON65P300X450X90-15N-D</t>
  </si>
  <si>
    <t>SON65P300X300X100-9N-D</t>
  </si>
  <si>
    <t>SON50P300X300X90-11N-D</t>
  </si>
  <si>
    <t>Description</t>
  </si>
  <si>
    <t>Capacitor MLCC 1 uF, 35V X7R/X5R, SMD 0603 ±10%</t>
  </si>
  <si>
    <t>Capacitor MLCC 1 uF, 6V3, X7R/X5R, SMD 0603 ±10%</t>
  </si>
  <si>
    <t>Aluminium Organic Polymer Capacitors 220UF 35V ESR=27</t>
  </si>
  <si>
    <t>Capacitor MLCC, 50V, 18pF X7R/X5R, SMD 0402 ±10%</t>
  </si>
  <si>
    <t>Capacitor MLCC, 50V, 100nF X7R/X5R, SMD 0402 ±10%</t>
  </si>
  <si>
    <t>Capacitor MLCC, 6V3, 4.7uF X7R/X5R, SMD 0402 ±10%</t>
  </si>
  <si>
    <t>Capacitor MLCC, 6V3, 1uF X7R/X5R, SMD 0402 ±10%</t>
  </si>
  <si>
    <t>Capacitor MLCC, 50V, 33pF X7R/X5R, SMD 0402 ±10%</t>
  </si>
  <si>
    <t>TVS 5.0V Protection, ESD Suppressors / TVS Diodes BiDIRECTIONAL ESD PROTECTION</t>
  </si>
  <si>
    <t>ESD Suppressors / TVS Diodes 0.8-pF, 3.3V, +/-30-kV ESD protection diode with 6.8-V, 16-A TLP clamping in 0402 package for USB 2.0 2-X1SON -40 to 125</t>
  </si>
  <si>
    <t>ESD Protection Diodes / TVS Diodes Extremely low clamping bidirectional ESD protection diode</t>
  </si>
  <si>
    <t>ESD Protection Diodes / TVS Diodes 600W 2 Channel Green Asymmetrical SOT23</t>
  </si>
  <si>
    <t>ESD Protection Diodes / TVS Diodes Bi-Dir 200W, 45.4V</t>
  </si>
  <si>
    <t>Zener Diodes 3.3V 200mW,  SOD-323-2</t>
  </si>
  <si>
    <t>ESD Protection Diodes / TVS Diodes ESD 24V UNI</t>
  </si>
  <si>
    <t>WL-SFTW Full-color TOP LED Waterclear, size 2121, Red &amp; Green &amp; Blue, 120°</t>
  </si>
  <si>
    <t>PPTC Resettable Fuses -  Fuse 1A5 24V</t>
  </si>
  <si>
    <t>Ferrite Beads 120 OHM, 0603 (1608 metric), 3A, Maximum DC Resistance: 25 mOhms</t>
  </si>
  <si>
    <t>Common Mode Chokes / Filters 90ohm 100MHz</t>
  </si>
  <si>
    <t>2mm supply connector THT for fan Model:DAM2507M05S,  NXW-02K</t>
  </si>
  <si>
    <t>Gas Discharge Tubes - GDTs / Gas Plasma Arrestors 3.2MM 150V</t>
  </si>
  <si>
    <t>Pluggable Terminal Blocks 4 Pos 5.08mm pitch Through Hole Header</t>
  </si>
  <si>
    <t>Headers &amp; Wire Housings VH HEADER (TOP)</t>
  </si>
  <si>
    <t>Solid State Relays - PCB Mount SPNO RELAY</t>
  </si>
  <si>
    <t>DUAL (N+P) MOSFET 30V Vds 20V Vgs Complmtry Enh FET</t>
  </si>
  <si>
    <t>MOSFETs P-CHANNEL MOSFET,PDFN3333</t>
  </si>
  <si>
    <t>Digital Transistors 100mA 50V BRT NPN</t>
  </si>
  <si>
    <t>Thick film; SMD Resistor; 0R, Case 0402; 0.063W; ±1%;</t>
  </si>
  <si>
    <t>Thick film; SMD Resistor 100K; Case 0603; 0.1W; ±1%;</t>
  </si>
  <si>
    <t>Thick film; SMD Resistor 220; Case 0603; 0.1W; ±1%;</t>
  </si>
  <si>
    <t>Thick film; SMD Resistor 120; Case 0603; 0.1W; ±1%;</t>
  </si>
  <si>
    <t>Current Sense Resistors - SMD  /2watt .015ohms 1%</t>
  </si>
  <si>
    <t>Thick film; SMD Resistor; 100K, Case 0402; 0.063W; ±1%;</t>
  </si>
  <si>
    <t>Thick film; SMD Resistor; 220K, Case 0402; 0.063W; ±1%;</t>
  </si>
  <si>
    <t>Thick film; SMD Resistor; 4K7 Case 0402; 0.063W; ±1%;</t>
  </si>
  <si>
    <t>Thick film; SMD Resistor 1M; Case 0603; 0.1W; ±1%;</t>
  </si>
  <si>
    <t>Thick film; SMD Resistor 51; Case 0603; 0.1W; ±1%;</t>
  </si>
  <si>
    <t>Thick film; SMD Resistor; 10K, Case 0402; 0.063W; ±5%;</t>
  </si>
  <si>
    <t>Thick film; SMD Resistor; 47K, Case 0402; 0.063W; ±1%;</t>
  </si>
  <si>
    <t>Thick film; SMD Resistor; 470R, Case 0402; 0.063W; ±1%;</t>
  </si>
  <si>
    <t>Thick film; SMD Resistor 10; Case 0603; 0.1W; ±1%;</t>
  </si>
  <si>
    <t>Varistor</t>
  </si>
  <si>
    <t>WS-TASU SMT Tact Switch 3.5x2.9mm side push, SPST-NO, 12VDC, 50mA, 220g</t>
  </si>
  <si>
    <t>LDO Voltage Regulators 150mA 38V 1uA IQ</t>
  </si>
  <si>
    <t>ARM Microcontrollers - MCU Mainstream Value line, Arm Cortex-M0+ MCU 128 Kbytes of Flash 36 Kbytes RAM, 64</t>
  </si>
  <si>
    <t>Board Mount Surge Protectors 240mA 40Vimp</t>
  </si>
  <si>
    <t>Bipolar Transistors - BJT 100mA 80V Dual PNP</t>
  </si>
  <si>
    <t>CAN Interface IC Stand-alone Low Power CAN FD Controller w/SPI Interface Grade1</t>
  </si>
  <si>
    <t>CAN Interface IC CAN Flexible Data Rate Transceiver</t>
  </si>
  <si>
    <t>RS-485 Interface IC 3.3V-Supply RS-485 w / IEC ESD Protect A 595-SN65HVD75DRBT</t>
  </si>
  <si>
    <t>PAC1720-1-AIA-TR Single and Dual High-Side Current-Sense Monitor with_x000D_
Power Calculation</t>
  </si>
  <si>
    <t>Crystals WE-XTAL 24.0MHz 10ppm 2.5 x 2.0mm</t>
  </si>
  <si>
    <t>Quantity</t>
  </si>
  <si>
    <t>C:\PiModules\XTRONICA\XTRONIKA PSU NT\XTRONIKA PSU NT.PrjPcb</t>
  </si>
  <si>
    <t>114</t>
  </si>
  <si>
    <t>8/5/2025 1:08 AM</t>
  </si>
  <si>
    <t>Bill of Materials</t>
  </si>
  <si>
    <t>BomReport</t>
  </si>
  <si>
    <t>BOM</t>
  </si>
  <si>
    <t>&lt;Parameter TotalActualPrice not found&gt;</t>
  </si>
  <si>
    <t>&lt;Parameter TotalTargetPrice not found&gt;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</si>
</sst>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C09]dd\-mmm\-yy;@"/>
    <numFmt numFmtId="165" formatCode="[$-409]h:mm:ss\ AM/PM;@"/>
    <numFmt numFmtId="166" formatCode="#,##0;[Red]#,##0"/>
    <numFmt numFmtId="167" formatCode="#,##0.0000\ [$€-408]"/>
    <numFmt numFmtId="168" formatCode="#,##0.00\ [$€-408]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13"/>
      <name val="Arial"/>
      <family val="2"/>
    </font>
    <font>
      <sz val="10"/>
      <color indexed="13"/>
      <name val="Arial"/>
      <family val="2"/>
    </font>
    <font>
      <b/>
      <sz val="12"/>
      <color indexed="13"/>
      <name val="Arial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9"/>
      <color indexed="10"/>
      <name val="Arial"/>
      <family val="2"/>
    </font>
    <font>
      <b/>
      <sz val="24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13" fillId="2" borderId="0" xfId="0" applyFont="1" applyFill="1" applyAlignment="1">
      <alignment horizontal="left" vertical="center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8" fillId="3" borderId="0" xfId="0" applyFont="1" applyFill="1"/>
    <xf numFmtId="0" fontId="12" fillId="2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5" fillId="6" borderId="0" xfId="0" applyFont="1" applyFill="1"/>
    <xf numFmtId="0" fontId="1" fillId="6" borderId="0" xfId="0" applyFont="1" applyFill="1" applyAlignment="1" applyProtection="1">
      <alignment vertical="top"/>
      <protection locked="0"/>
    </xf>
    <xf numFmtId="0" fontId="1" fillId="6" borderId="0" xfId="0" applyFont="1" applyFill="1" applyAlignment="1" applyProtection="1">
      <alignment horizontal="left" vertical="top"/>
      <protection locked="0"/>
    </xf>
    <xf numFmtId="0" fontId="5" fillId="5" borderId="2" xfId="0" applyFont="1" applyFill="1" applyBorder="1"/>
    <xf numFmtId="0" fontId="9" fillId="3" borderId="3" xfId="0" applyFont="1" applyFill="1" applyBorder="1"/>
    <xf numFmtId="0" fontId="6" fillId="5" borderId="0" xfId="0" applyFont="1" applyFill="1" applyAlignment="1">
      <alignment vertical="center"/>
    </xf>
    <xf numFmtId="0" fontId="6" fillId="5" borderId="4" xfId="0" applyFont="1" applyFill="1" applyBorder="1" applyAlignment="1">
      <alignment vertical="center"/>
    </xf>
    <xf numFmtId="0" fontId="5" fillId="5" borderId="5" xfId="0" applyFont="1" applyFill="1" applyBorder="1"/>
    <xf numFmtId="0" fontId="5" fillId="5" borderId="1" xfId="0" applyFont="1" applyFill="1" applyBorder="1"/>
    <xf numFmtId="0" fontId="0" fillId="0" borderId="4" xfId="0" applyBorder="1" applyAlignment="1">
      <alignment vertical="top"/>
    </xf>
    <xf numFmtId="0" fontId="5" fillId="5" borderId="6" xfId="0" applyFont="1" applyFill="1" applyBorder="1"/>
    <xf numFmtId="0" fontId="11" fillId="3" borderId="5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7" xfId="0" applyFont="1" applyFill="1" applyBorder="1" applyAlignment="1">
      <alignment vertical="center"/>
    </xf>
    <xf numFmtId="0" fontId="8" fillId="3" borderId="6" xfId="0" applyFont="1" applyFill="1" applyBorder="1"/>
    <xf numFmtId="0" fontId="9" fillId="3" borderId="4" xfId="0" applyFont="1" applyFill="1" applyBorder="1" applyAlignment="1">
      <alignment horizontal="left"/>
    </xf>
    <xf numFmtId="0" fontId="8" fillId="3" borderId="8" xfId="0" applyFont="1" applyFill="1" applyBorder="1"/>
    <xf numFmtId="0" fontId="8" fillId="3" borderId="9" xfId="0" applyFont="1" applyFill="1" applyBorder="1"/>
    <xf numFmtId="0" fontId="8" fillId="3" borderId="10" xfId="0" applyFont="1" applyFill="1" applyBorder="1" applyAlignment="1">
      <alignment horizontal="left"/>
    </xf>
    <xf numFmtId="0" fontId="1" fillId="0" borderId="12" xfId="0" applyFont="1" applyBorder="1" applyAlignment="1" applyProtection="1">
      <alignment horizontal="left" vertical="center"/>
      <protection locked="0"/>
    </xf>
    <xf numFmtId="0" fontId="9" fillId="3" borderId="14" xfId="0" applyFont="1" applyFill="1" applyBorder="1"/>
    <xf numFmtId="0" fontId="9" fillId="3" borderId="9" xfId="0" applyFont="1" applyFill="1" applyBorder="1"/>
    <xf numFmtId="0" fontId="1" fillId="0" borderId="5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0" fontId="1" fillId="0" borderId="6" xfId="0" applyFont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horizontal="left" vertical="top"/>
      <protection locked="0"/>
    </xf>
    <xf numFmtId="0" fontId="0" fillId="0" borderId="10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9" xfId="0" applyBorder="1" applyAlignment="1">
      <alignment vertical="top"/>
    </xf>
    <xf numFmtId="0" fontId="10" fillId="3" borderId="1" xfId="0" applyFont="1" applyFill="1" applyBorder="1"/>
    <xf numFmtId="0" fontId="9" fillId="3" borderId="8" xfId="0" applyFont="1" applyFill="1" applyBorder="1"/>
    <xf numFmtId="164" fontId="9" fillId="3" borderId="9" xfId="0" applyNumberFormat="1" applyFont="1" applyFill="1" applyBorder="1" applyAlignment="1">
      <alignment horizontal="left"/>
    </xf>
    <xf numFmtId="165" fontId="9" fillId="3" borderId="9" xfId="0" applyNumberFormat="1" applyFont="1" applyFill="1" applyBorder="1" applyAlignment="1">
      <alignment horizontal="left"/>
    </xf>
    <xf numFmtId="0" fontId="4" fillId="5" borderId="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3" fillId="6" borderId="0" xfId="0" applyFont="1" applyFill="1" applyAlignment="1">
      <alignment vertical="top"/>
    </xf>
    <xf numFmtId="0" fontId="7" fillId="7" borderId="18" xfId="0" applyFont="1" applyFill="1" applyBorder="1" applyAlignment="1">
      <alignment horizontal="center" vertical="center" wrapText="1"/>
    </xf>
    <xf numFmtId="166" fontId="7" fillId="7" borderId="18" xfId="0" applyNumberFormat="1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/>
    </xf>
    <xf numFmtId="0" fontId="16" fillId="6" borderId="18" xfId="0" applyFont="1" applyFill="1" applyBorder="1" applyAlignment="1">
      <alignment horizontal="center" vertical="center" wrapText="1"/>
    </xf>
    <xf numFmtId="166" fontId="7" fillId="6" borderId="18" xfId="0" applyNumberFormat="1" applyFont="1" applyFill="1" applyBorder="1" applyAlignment="1">
      <alignment horizontal="center" vertical="center" wrapText="1"/>
    </xf>
    <xf numFmtId="0" fontId="16" fillId="7" borderId="18" xfId="0" applyFont="1" applyFill="1" applyBorder="1" applyAlignment="1">
      <alignment horizontal="center" vertical="center" wrapText="1"/>
    </xf>
    <xf numFmtId="0" fontId="8" fillId="3" borderId="1" xfId="0" applyFont="1" applyFill="1" applyBorder="1"/>
    <xf numFmtId="0" fontId="10" fillId="3" borderId="9" xfId="0" applyFont="1" applyFill="1" applyBorder="1"/>
    <xf numFmtId="0" fontId="2" fillId="0" borderId="12" xfId="0" applyFont="1" applyBorder="1" applyAlignment="1" applyProtection="1">
      <alignment horizontal="left" vertical="center"/>
      <protection locked="0"/>
    </xf>
    <xf numFmtId="0" fontId="0" fillId="0" borderId="6" xfId="0" applyBorder="1" applyAlignment="1">
      <alignment vertical="top"/>
    </xf>
    <xf numFmtId="0" fontId="18" fillId="8" borderId="2" xfId="0" applyFont="1" applyFill="1" applyBorder="1" applyAlignment="1">
      <alignment horizontal="center" vertical="center"/>
    </xf>
    <xf numFmtId="0" fontId="18" fillId="8" borderId="16" xfId="0" applyFont="1" applyFill="1" applyBorder="1" applyAlignment="1">
      <alignment horizontal="center" vertical="center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167" fontId="15" fillId="6" borderId="18" xfId="0" applyNumberFormat="1" applyFont="1" applyFill="1" applyBorder="1" applyAlignment="1">
      <alignment vertical="top"/>
    </xf>
    <xf numFmtId="167" fontId="15" fillId="7" borderId="18" xfId="0" applyNumberFormat="1" applyFont="1" applyFill="1" applyBorder="1" applyAlignment="1">
      <alignment vertical="top"/>
    </xf>
    <xf numFmtId="168" fontId="7" fillId="6" borderId="18" xfId="0" applyNumberFormat="1" applyFont="1" applyFill="1" applyBorder="1" applyAlignment="1">
      <alignment horizontal="center" vertical="center" wrapText="1"/>
    </xf>
    <xf numFmtId="168" fontId="7" fillId="7" borderId="18" xfId="0" applyNumberFormat="1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7" borderId="1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left" vertical="center" wrapText="1"/>
    </xf>
    <xf numFmtId="0" fontId="15" fillId="7" borderId="18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/>
    </xf>
    <xf numFmtId="0" fontId="3" fillId="7" borderId="18" xfId="0" applyFont="1" applyFill="1" applyBorder="1" applyAlignment="1">
      <alignment horizontal="left" vertical="center"/>
    </xf>
    <xf numFmtId="0" fontId="3" fillId="6" borderId="21" xfId="0" applyFont="1" applyFill="1" applyBorder="1" applyAlignment="1">
      <alignment horizontal="left" vertical="center"/>
    </xf>
    <xf numFmtId="0" fontId="3" fillId="7" borderId="21" xfId="0" applyFont="1" applyFill="1" applyBorder="1" applyAlignment="1">
      <alignment horizontal="left" vertical="center"/>
    </xf>
    <xf numFmtId="168" fontId="15" fillId="0" borderId="22" xfId="0" applyNumberFormat="1" applyFont="1" applyBorder="1" applyAlignment="1">
      <alignment horizontal="right" vertical="center"/>
    </xf>
    <xf numFmtId="168" fontId="15" fillId="7" borderId="20" xfId="0" applyNumberFormat="1" applyFont="1" applyFill="1" applyBorder="1" applyAlignment="1">
      <alignment horizontal="right" vertical="center"/>
    </xf>
    <xf numFmtId="168" fontId="3" fillId="0" borderId="23" xfId="0" applyNumberFormat="1" applyFont="1" applyBorder="1" applyAlignment="1">
      <alignment horizontal="right" vertical="center"/>
    </xf>
    <xf numFmtId="168" fontId="3" fillId="7" borderId="19" xfId="0" applyNumberFormat="1" applyFont="1" applyFill="1" applyBorder="1" applyAlignment="1">
      <alignment horizontal="right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left"/>
    </xf>
    <xf numFmtId="0" fontId="10" fillId="3" borderId="6" xfId="0" applyFont="1" applyFill="1" applyBorder="1"/>
    <xf numFmtId="0" fontId="10" fillId="3" borderId="0" xfId="0" applyFont="1" applyFill="1"/>
    <xf numFmtId="0" fontId="17" fillId="8" borderId="5" xfId="0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/>
    </xf>
    <xf numFmtId="0" fontId="17" fillId="8" borderId="6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2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7" fillId="6" borderId="18" xfId="0" applyFont="1" applyFill="1" applyBorder="1" applyAlignment="1">
      <alignment horizontal="left" vertical="center" wrapText="1"/>
    </xf>
    <xf numFmtId="0" fontId="7" fillId="7" borderId="18" xfId="0" applyFont="1" applyFill="1" applyBorder="1" applyAlignment="1">
      <alignment horizontal="left" vertical="center" wrapText="1"/>
    </xf>
    <xf numFmtId="0" fontId="4" fillId="5" borderId="15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6" fillId="5" borderId="0" xfId="0" quotePrefix="1" applyFont="1" applyFill="1" applyAlignment="1">
      <alignment vertical="center"/>
    </xf>
    <xf numFmtId="0" fontId="8" fillId="3" borderId="1" xfId="0" quotePrefix="1" applyFont="1" applyFill="1" applyBorder="1" applyAlignment="1">
      <alignment horizontal="left"/>
    </xf>
    <xf numFmtId="0" fontId="8" fillId="3" borderId="14" xfId="0" quotePrefix="1" applyFont="1" applyFill="1" applyBorder="1" applyAlignment="1">
      <alignment horizontal="left"/>
    </xf>
    <xf numFmtId="0" fontId="8" fillId="3" borderId="3" xfId="0" quotePrefix="1" applyFont="1" applyFill="1" applyBorder="1" applyAlignment="1">
      <alignment horizontal="left"/>
    </xf>
    <xf numFmtId="0" fontId="9" fillId="3" borderId="0" xfId="0" quotePrefix="1" applyFont="1" applyFill="1" applyAlignment="1">
      <alignment horizontal="left"/>
    </xf>
    <xf numFmtId="0" fontId="9" fillId="3" borderId="1" xfId="0" quotePrefix="1" applyFont="1" applyFill="1" applyBorder="1" applyAlignment="1">
      <alignment horizontal="left"/>
    </xf>
    <xf numFmtId="0" fontId="13" fillId="4" borderId="1" xfId="0" quotePrefix="1" applyFont="1" applyFill="1" applyBorder="1" applyAlignment="1">
      <alignment horizontal="left" vertical="center"/>
    </xf>
    <xf numFmtId="0" fontId="13" fillId="2" borderId="0" xfId="0" quotePrefix="1" applyFont="1" applyFill="1" applyAlignment="1">
      <alignment horizontal="left" vertical="center"/>
    </xf>
    <xf numFmtId="0" fontId="13" fillId="4" borderId="0" xfId="0" quotePrefix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67"/>
  <sheetViews>
    <sheetView showGridLines="0" tabSelected="1" topLeftCell="I1" zoomScaleNormal="100" workbookViewId="0">
      <selection activeCell="F22" sqref="F22"/>
    </sheetView>
  </sheetViews>
  <sheetFormatPr defaultColWidth="9.125" defaultRowHeight="12.45" x14ac:dyDescent="0.2"/>
  <cols>
    <col min="1" max="1" width="3.125" style="1" customWidth="1"/>
    <col min="2" max="2" width="5.5" style="1" customWidth="1"/>
    <col min="3" max="3" width="17" style="4" customWidth="1"/>
    <col min="4" max="4" width="64.25" style="4" customWidth="1"/>
    <col min="5" max="5" width="23.875" style="4" customWidth="1"/>
    <col min="6" max="6" width="24.25" style="1" customWidth="1"/>
    <col min="7" max="8" width="31" style="1" customWidth="1"/>
    <col min="9" max="9" width="7.75" style="1" customWidth="1"/>
    <col min="10" max="10" width="15.875" style="1" customWidth="1"/>
    <col min="11" max="11" width="28.75" style="1" customWidth="1"/>
    <col min="12" max="12" width="12" style="1" customWidth="1"/>
    <col min="13" max="13" width="26.125" style="1" customWidth="1"/>
    <col min="14" max="14" width="14.5" style="1" customWidth="1"/>
    <col min="15" max="15" width="21.5" style="1" customWidth="1"/>
    <col min="16" max="16" width="18.5" style="1" customWidth="1"/>
    <col min="17" max="17" width="15.375" style="1" customWidth="1"/>
    <col min="18" max="18" width="25" style="1" customWidth="1"/>
    <col min="19" max="19" width="84.125" style="1" customWidth="1"/>
    <col min="20" max="20" width="17.625" style="1" customWidth="1"/>
    <col min="21" max="21" width="16.125" style="1" customWidth="1"/>
    <col min="22" max="22" width="18" style="1" customWidth="1"/>
    <col min="23" max="16384" width="9.125" style="1"/>
  </cols>
  <sheetData>
    <row r="1" spans="1:21" ht="13.1" thickBot="1" x14ac:dyDescent="0.2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92"/>
      <c r="N1" s="92"/>
      <c r="O1" s="92"/>
      <c r="P1" s="92"/>
      <c r="Q1" s="92"/>
      <c r="R1" s="92"/>
      <c r="S1" s="93"/>
      <c r="T1" s="88" t="s">
        <v>36</v>
      </c>
      <c r="U1" s="89"/>
    </row>
    <row r="2" spans="1:21" ht="37.5" customHeight="1" thickBot="1" x14ac:dyDescent="0.25">
      <c r="A2" s="22"/>
      <c r="B2" s="23"/>
      <c r="C2" s="24" t="s">
        <v>23</v>
      </c>
      <c r="D2" s="24"/>
      <c r="E2" s="25"/>
      <c r="F2" s="101" t="s">
        <v>39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8"/>
      <c r="T2" s="90"/>
      <c r="U2" s="91"/>
    </row>
    <row r="3" spans="1:21" ht="23.25" customHeight="1" thickBot="1" x14ac:dyDescent="0.3">
      <c r="A3" s="22"/>
      <c r="B3" s="26"/>
      <c r="C3" s="8" t="s">
        <v>14</v>
      </c>
      <c r="D3" s="8"/>
      <c r="E3" s="27"/>
      <c r="F3" s="102" t="s">
        <v>40</v>
      </c>
      <c r="G3" s="60"/>
      <c r="H3" s="94" t="s">
        <v>27</v>
      </c>
      <c r="I3" s="95"/>
      <c r="J3" s="31"/>
      <c r="K3" s="31"/>
      <c r="L3" s="62"/>
      <c r="M3" s="41"/>
      <c r="N3" s="42"/>
      <c r="O3" s="62" t="s">
        <v>28</v>
      </c>
      <c r="P3" s="41"/>
      <c r="Q3" s="41"/>
      <c r="R3" s="41"/>
      <c r="S3" s="42"/>
      <c r="T3" s="67"/>
      <c r="U3" s="42"/>
    </row>
    <row r="4" spans="1:21" ht="17.2" customHeight="1" x14ac:dyDescent="0.25">
      <c r="A4" s="22"/>
      <c r="B4" s="26"/>
      <c r="C4" s="8" t="s">
        <v>15</v>
      </c>
      <c r="D4" s="8"/>
      <c r="E4" s="27"/>
      <c r="F4" s="103" t="s">
        <v>40</v>
      </c>
      <c r="G4" s="32"/>
      <c r="H4" s="34"/>
      <c r="I4" s="35"/>
      <c r="J4" s="36"/>
      <c r="K4" s="36"/>
      <c r="L4" s="36"/>
      <c r="M4" s="36"/>
      <c r="N4" s="37"/>
      <c r="O4" s="36"/>
      <c r="P4" s="36"/>
      <c r="Q4" s="36"/>
      <c r="R4" s="43"/>
      <c r="S4" s="44"/>
      <c r="T4" s="63"/>
      <c r="U4" s="21"/>
    </row>
    <row r="5" spans="1:21" ht="17.2" customHeight="1" x14ac:dyDescent="0.25">
      <c r="A5" s="22"/>
      <c r="B5" s="26"/>
      <c r="C5" s="8" t="s">
        <v>16</v>
      </c>
      <c r="D5" s="8"/>
      <c r="E5" s="27"/>
      <c r="F5" s="104" t="s">
        <v>41</v>
      </c>
      <c r="G5" s="16"/>
      <c r="H5" s="38"/>
      <c r="I5" s="7"/>
      <c r="J5" s="7"/>
      <c r="K5" s="6"/>
      <c r="L5" s="6"/>
      <c r="M5" s="6"/>
      <c r="N5" s="39"/>
      <c r="O5" s="6"/>
      <c r="P5" s="6"/>
      <c r="Q5" s="6"/>
      <c r="S5" s="21"/>
      <c r="T5" s="63"/>
      <c r="U5" s="21"/>
    </row>
    <row r="6" spans="1:21" ht="13.75" thickBot="1" x14ac:dyDescent="0.3">
      <c r="A6" s="22"/>
      <c r="B6" s="28"/>
      <c r="C6" s="29"/>
      <c r="D6" s="29"/>
      <c r="E6" s="30"/>
      <c r="F6" s="85" t="s">
        <v>24</v>
      </c>
      <c r="G6" s="84"/>
      <c r="H6" s="38"/>
      <c r="I6" s="7"/>
      <c r="J6" s="7"/>
      <c r="K6" s="6"/>
      <c r="L6" s="6"/>
      <c r="M6" s="6"/>
      <c r="N6" s="39"/>
      <c r="O6" s="6"/>
      <c r="P6" s="6"/>
      <c r="Q6" s="6" t="s">
        <v>20</v>
      </c>
      <c r="S6" s="21"/>
      <c r="T6" s="63"/>
      <c r="U6" s="21"/>
    </row>
    <row r="7" spans="1:21" ht="15.75" customHeight="1" x14ac:dyDescent="0.2">
      <c r="A7" s="22"/>
      <c r="B7" s="86"/>
      <c r="C7" s="87" t="s">
        <v>18</v>
      </c>
      <c r="D7" s="87"/>
      <c r="E7" s="105" t="s">
        <v>42</v>
      </c>
      <c r="F7" s="106" t="s">
        <v>43</v>
      </c>
      <c r="G7" s="46"/>
      <c r="H7" s="38"/>
      <c r="I7" s="7"/>
      <c r="J7" s="7"/>
      <c r="K7" s="6"/>
      <c r="L7" s="6"/>
      <c r="M7" s="6"/>
      <c r="N7" s="39"/>
      <c r="O7" s="6"/>
      <c r="P7" s="6"/>
      <c r="Q7" s="6"/>
      <c r="S7" s="21"/>
      <c r="T7" s="63"/>
      <c r="U7" s="21"/>
    </row>
    <row r="8" spans="1:21" ht="15.75" customHeight="1" thickBot="1" x14ac:dyDescent="0.3">
      <c r="A8" s="22"/>
      <c r="B8" s="47"/>
      <c r="C8" s="33" t="s">
        <v>17</v>
      </c>
      <c r="D8" s="33"/>
      <c r="E8" s="48">
        <f ca="1">TODAY()</f>
        <v>45874</v>
      </c>
      <c r="F8" s="49">
        <f ca="1">NOW()</f>
        <v>45874.047737615743</v>
      </c>
      <c r="G8" s="61"/>
      <c r="H8" s="28"/>
      <c r="I8" s="29"/>
      <c r="J8" s="29"/>
      <c r="K8" s="45"/>
      <c r="L8" s="45"/>
      <c r="M8" s="45"/>
      <c r="N8" s="40"/>
      <c r="O8" s="45"/>
      <c r="P8" s="45"/>
      <c r="Q8" s="45"/>
      <c r="R8" s="45"/>
      <c r="S8" s="40"/>
      <c r="T8" s="66"/>
      <c r="U8" s="40"/>
    </row>
    <row r="9" spans="1:21" s="2" customFormat="1" ht="18" customHeight="1" thickBot="1" x14ac:dyDescent="0.25">
      <c r="A9" s="15"/>
      <c r="B9" s="50" t="s">
        <v>19</v>
      </c>
      <c r="C9" s="56" t="s">
        <v>44</v>
      </c>
      <c r="D9" s="56" t="s">
        <v>56</v>
      </c>
      <c r="E9" s="56" t="s">
        <v>112</v>
      </c>
      <c r="F9" s="56" t="s">
        <v>159</v>
      </c>
      <c r="G9" s="98" t="s">
        <v>193</v>
      </c>
      <c r="H9" s="99"/>
      <c r="I9" s="100"/>
      <c r="J9" s="51" t="s">
        <v>246</v>
      </c>
      <c r="K9" s="51" t="s">
        <v>25</v>
      </c>
      <c r="L9" s="51" t="s">
        <v>26</v>
      </c>
      <c r="M9" s="51" t="s">
        <v>29</v>
      </c>
      <c r="N9" s="51" t="s">
        <v>32</v>
      </c>
      <c r="O9" s="51" t="s">
        <v>33</v>
      </c>
      <c r="P9" s="51" t="s">
        <v>38</v>
      </c>
      <c r="Q9" s="51" t="s">
        <v>37</v>
      </c>
      <c r="R9" s="51" t="s">
        <v>30</v>
      </c>
      <c r="S9" s="51" t="s">
        <v>31</v>
      </c>
      <c r="T9" s="64" t="s">
        <v>35</v>
      </c>
      <c r="U9" s="65" t="s">
        <v>34</v>
      </c>
    </row>
    <row r="10" spans="1:21" s="3" customFormat="1" x14ac:dyDescent="0.2">
      <c r="A10" s="22"/>
      <c r="B10" s="57">
        <f>ROW(B10) - ROW($B$9)</f>
        <v>1</v>
      </c>
      <c r="C10" s="72" t="s">
        <v>45</v>
      </c>
      <c r="D10" s="74" t="s">
        <v>57</v>
      </c>
      <c r="E10" s="72" t="s">
        <v>113</v>
      </c>
      <c r="F10" s="55" t="s">
        <v>160</v>
      </c>
      <c r="G10" s="96" t="s">
        <v>194</v>
      </c>
      <c r="H10" s="96"/>
      <c r="I10" s="96"/>
      <c r="J10" s="55">
        <v>4</v>
      </c>
      <c r="K10" s="55">
        <f>IF(G$6&lt;&gt;"", J10*G$6, J10)</f>
        <v>4</v>
      </c>
      <c r="L10" s="55">
        <v>0</v>
      </c>
      <c r="M10" s="58">
        <f>IF(L10&lt;K10, K10-L10, 0)</f>
        <v>4</v>
      </c>
      <c r="N10" s="58"/>
      <c r="O10" s="58">
        <f>N10-K10+L10</f>
        <v>-4</v>
      </c>
      <c r="P10" s="70">
        <f>N10*Q10</f>
        <v>0</v>
      </c>
      <c r="Q10" s="68"/>
      <c r="R10" s="76"/>
      <c r="S10" s="78"/>
      <c r="T10" s="80">
        <f>J10*Q10</f>
        <v>0</v>
      </c>
      <c r="U10" s="82"/>
    </row>
    <row r="11" spans="1:21" s="52" customFormat="1" ht="13.6" customHeight="1" thickBot="1" x14ac:dyDescent="0.25">
      <c r="A11" s="22"/>
      <c r="B11" s="59">
        <f>ROW(B11) - ROW($B$9)</f>
        <v>2</v>
      </c>
      <c r="C11" s="73" t="s">
        <v>46</v>
      </c>
      <c r="D11" s="75" t="s">
        <v>58</v>
      </c>
      <c r="E11" s="73" t="s">
        <v>114</v>
      </c>
      <c r="F11" s="53" t="s">
        <v>160</v>
      </c>
      <c r="G11" s="97" t="s">
        <v>195</v>
      </c>
      <c r="H11" s="97"/>
      <c r="I11" s="97"/>
      <c r="J11" s="53">
        <v>4</v>
      </c>
      <c r="K11" s="53">
        <f>IF(G$6&lt;&gt;"", J11*G$6, J11)</f>
        <v>4</v>
      </c>
      <c r="L11" s="53">
        <v>0</v>
      </c>
      <c r="M11" s="54">
        <f>IF(L11&lt;K11, K11-L11, 0)</f>
        <v>4</v>
      </c>
      <c r="N11" s="54"/>
      <c r="O11" s="54">
        <f>N11-K11+L11</f>
        <v>-4</v>
      </c>
      <c r="P11" s="71">
        <f>N11*Q11</f>
        <v>0</v>
      </c>
      <c r="Q11" s="69"/>
      <c r="R11" s="77"/>
      <c r="S11" s="79"/>
      <c r="T11" s="81">
        <f>J11*Q11</f>
        <v>0</v>
      </c>
      <c r="U11" s="83"/>
    </row>
    <row r="12" spans="1:21" s="52" customFormat="1" ht="13.6" customHeight="1" x14ac:dyDescent="0.2">
      <c r="A12" s="22"/>
      <c r="B12" s="57">
        <f>ROW(B12) - ROW($B$9)</f>
        <v>3</v>
      </c>
      <c r="C12" s="72" t="s">
        <v>46</v>
      </c>
      <c r="D12" s="74" t="s">
        <v>59</v>
      </c>
      <c r="E12" s="72" t="s">
        <v>115</v>
      </c>
      <c r="F12" s="55" t="s">
        <v>161</v>
      </c>
      <c r="G12" s="96" t="s">
        <v>196</v>
      </c>
      <c r="H12" s="96"/>
      <c r="I12" s="96"/>
      <c r="J12" s="55">
        <v>3</v>
      </c>
      <c r="K12" s="55">
        <f>IF(G$6&lt;&gt;"", J12*G$6, J12)</f>
        <v>3</v>
      </c>
      <c r="L12" s="55">
        <v>0</v>
      </c>
      <c r="M12" s="58">
        <f>IF(L12&lt;K12, K12-L12, 0)</f>
        <v>3</v>
      </c>
      <c r="N12" s="58"/>
      <c r="O12" s="58">
        <f>N12-K12+L12</f>
        <v>-3</v>
      </c>
      <c r="P12" s="70">
        <f>N12*Q12</f>
        <v>0</v>
      </c>
      <c r="Q12" s="68"/>
      <c r="R12" s="76"/>
      <c r="S12" s="78"/>
      <c r="T12" s="80">
        <f>J12*Q12</f>
        <v>0</v>
      </c>
      <c r="U12" s="82"/>
    </row>
    <row r="13" spans="1:21" s="52" customFormat="1" ht="13.6" customHeight="1" thickBot="1" x14ac:dyDescent="0.25">
      <c r="A13" s="22"/>
      <c r="B13" s="59">
        <f>ROW(B13) - ROW($B$9)</f>
        <v>4</v>
      </c>
      <c r="C13" s="73" t="s">
        <v>46</v>
      </c>
      <c r="D13" s="75" t="s">
        <v>60</v>
      </c>
      <c r="E13" s="73" t="s">
        <v>116</v>
      </c>
      <c r="F13" s="53" t="s">
        <v>162</v>
      </c>
      <c r="G13" s="97" t="s">
        <v>197</v>
      </c>
      <c r="H13" s="97"/>
      <c r="I13" s="97"/>
      <c r="J13" s="53">
        <v>2</v>
      </c>
      <c r="K13" s="53">
        <f>IF(G$6&lt;&gt;"", J13*G$6, J13)</f>
        <v>2</v>
      </c>
      <c r="L13" s="53">
        <v>0</v>
      </c>
      <c r="M13" s="54">
        <f>IF(L13&lt;K13, K13-L13, 0)</f>
        <v>2</v>
      </c>
      <c r="N13" s="54"/>
      <c r="O13" s="54">
        <f>N13-K13+L13</f>
        <v>-2</v>
      </c>
      <c r="P13" s="71">
        <f>N13*Q13</f>
        <v>0</v>
      </c>
      <c r="Q13" s="69"/>
      <c r="R13" s="77"/>
      <c r="S13" s="79"/>
      <c r="T13" s="81">
        <f>J13*Q13</f>
        <v>0</v>
      </c>
      <c r="U13" s="83"/>
    </row>
    <row r="14" spans="1:21" s="52" customFormat="1" ht="13.6" customHeight="1" x14ac:dyDescent="0.2">
      <c r="A14" s="22"/>
      <c r="B14" s="57">
        <f>ROW(B14) - ROW($B$9)</f>
        <v>5</v>
      </c>
      <c r="C14" s="72" t="s">
        <v>46</v>
      </c>
      <c r="D14" s="74" t="s">
        <v>61</v>
      </c>
      <c r="E14" s="72" t="s">
        <v>117</v>
      </c>
      <c r="F14" s="55" t="s">
        <v>162</v>
      </c>
      <c r="G14" s="96" t="s">
        <v>198</v>
      </c>
      <c r="H14" s="96"/>
      <c r="I14" s="96"/>
      <c r="J14" s="55">
        <v>9</v>
      </c>
      <c r="K14" s="55">
        <f>IF(G$6&lt;&gt;"", J14*G$6, J14)</f>
        <v>9</v>
      </c>
      <c r="L14" s="55">
        <v>0</v>
      </c>
      <c r="M14" s="58">
        <f>IF(L14&lt;K14, K14-L14, 0)</f>
        <v>9</v>
      </c>
      <c r="N14" s="58"/>
      <c r="O14" s="58">
        <f>N14-K14+L14</f>
        <v>-9</v>
      </c>
      <c r="P14" s="70">
        <f>N14*Q14</f>
        <v>0</v>
      </c>
      <c r="Q14" s="68"/>
      <c r="R14" s="76"/>
      <c r="S14" s="78"/>
      <c r="T14" s="80">
        <f>J14*Q14</f>
        <v>0</v>
      </c>
      <c r="U14" s="82"/>
    </row>
    <row r="15" spans="1:21" s="52" customFormat="1" ht="13.6" customHeight="1" thickBot="1" x14ac:dyDescent="0.25">
      <c r="A15" s="22"/>
      <c r="B15" s="59">
        <f>ROW(B15) - ROW($B$9)</f>
        <v>6</v>
      </c>
      <c r="C15" s="73" t="s">
        <v>46</v>
      </c>
      <c r="D15" s="75" t="s">
        <v>62</v>
      </c>
      <c r="E15" s="73" t="s">
        <v>118</v>
      </c>
      <c r="F15" s="53" t="s">
        <v>162</v>
      </c>
      <c r="G15" s="97" t="s">
        <v>199</v>
      </c>
      <c r="H15" s="97"/>
      <c r="I15" s="97"/>
      <c r="J15" s="53">
        <v>3</v>
      </c>
      <c r="K15" s="53">
        <f>IF(G$6&lt;&gt;"", J15*G$6, J15)</f>
        <v>3</v>
      </c>
      <c r="L15" s="53">
        <v>0</v>
      </c>
      <c r="M15" s="54">
        <f>IF(L15&lt;K15, K15-L15, 0)</f>
        <v>3</v>
      </c>
      <c r="N15" s="54"/>
      <c r="O15" s="54">
        <f>N15-K15+L15</f>
        <v>-3</v>
      </c>
      <c r="P15" s="71">
        <f>N15*Q15</f>
        <v>0</v>
      </c>
      <c r="Q15" s="69"/>
      <c r="R15" s="77"/>
      <c r="S15" s="79"/>
      <c r="T15" s="81">
        <f>J15*Q15</f>
        <v>0</v>
      </c>
      <c r="U15" s="83"/>
    </row>
    <row r="16" spans="1:21" s="52" customFormat="1" ht="13.6" customHeight="1" x14ac:dyDescent="0.2">
      <c r="A16" s="22"/>
      <c r="B16" s="57">
        <f>ROW(B16) - ROW($B$9)</f>
        <v>7</v>
      </c>
      <c r="C16" s="72" t="s">
        <v>46</v>
      </c>
      <c r="D16" s="74" t="s">
        <v>63</v>
      </c>
      <c r="E16" s="72" t="s">
        <v>114</v>
      </c>
      <c r="F16" s="55" t="s">
        <v>162</v>
      </c>
      <c r="G16" s="96" t="s">
        <v>200</v>
      </c>
      <c r="H16" s="96"/>
      <c r="I16" s="96"/>
      <c r="J16" s="55">
        <v>1</v>
      </c>
      <c r="K16" s="55">
        <f>IF(G$6&lt;&gt;"", J16*G$6, J16)</f>
        <v>1</v>
      </c>
      <c r="L16" s="55">
        <v>0</v>
      </c>
      <c r="M16" s="58">
        <f>IF(L16&lt;K16, K16-L16, 0)</f>
        <v>1</v>
      </c>
      <c r="N16" s="58"/>
      <c r="O16" s="58">
        <f>N16-K16+L16</f>
        <v>-1</v>
      </c>
      <c r="P16" s="70">
        <f>N16*Q16</f>
        <v>0</v>
      </c>
      <c r="Q16" s="68"/>
      <c r="R16" s="76"/>
      <c r="S16" s="78"/>
      <c r="T16" s="80">
        <f>J16*Q16</f>
        <v>0</v>
      </c>
      <c r="U16" s="82"/>
    </row>
    <row r="17" spans="1:21" s="52" customFormat="1" ht="13.6" customHeight="1" thickBot="1" x14ac:dyDescent="0.25">
      <c r="A17" s="22"/>
      <c r="B17" s="59">
        <f>ROW(B17) - ROW($B$9)</f>
        <v>8</v>
      </c>
      <c r="C17" s="73" t="s">
        <v>47</v>
      </c>
      <c r="D17" s="75" t="s">
        <v>64</v>
      </c>
      <c r="E17" s="73" t="s">
        <v>119</v>
      </c>
      <c r="F17" s="53" t="s">
        <v>162</v>
      </c>
      <c r="G17" s="97" t="s">
        <v>201</v>
      </c>
      <c r="H17" s="97"/>
      <c r="I17" s="97"/>
      <c r="J17" s="53">
        <v>7</v>
      </c>
      <c r="K17" s="53">
        <f>IF(G$6&lt;&gt;"", J17*G$6, J17)</f>
        <v>7</v>
      </c>
      <c r="L17" s="53">
        <v>0</v>
      </c>
      <c r="M17" s="54">
        <f>IF(L17&lt;K17, K17-L17, 0)</f>
        <v>7</v>
      </c>
      <c r="N17" s="54"/>
      <c r="O17" s="54">
        <f>N17-K17+L17</f>
        <v>-7</v>
      </c>
      <c r="P17" s="71">
        <f>N17*Q17</f>
        <v>0</v>
      </c>
      <c r="Q17" s="69"/>
      <c r="R17" s="77"/>
      <c r="S17" s="79"/>
      <c r="T17" s="81">
        <f>J17*Q17</f>
        <v>0</v>
      </c>
      <c r="U17" s="83"/>
    </row>
    <row r="18" spans="1:21" s="52" customFormat="1" ht="13.6" customHeight="1" x14ac:dyDescent="0.2">
      <c r="A18" s="22"/>
      <c r="B18" s="57">
        <f>ROW(B18) - ROW($B$9)</f>
        <v>9</v>
      </c>
      <c r="C18" s="72" t="s">
        <v>46</v>
      </c>
      <c r="D18" s="74" t="s">
        <v>65</v>
      </c>
      <c r="E18" s="72" t="s">
        <v>120</v>
      </c>
      <c r="F18" s="55" t="s">
        <v>162</v>
      </c>
      <c r="G18" s="96" t="s">
        <v>197</v>
      </c>
      <c r="H18" s="96"/>
      <c r="I18" s="96"/>
      <c r="J18" s="55">
        <v>2</v>
      </c>
      <c r="K18" s="55">
        <f>IF(G$6&lt;&gt;"", J18*G$6, J18)</f>
        <v>2</v>
      </c>
      <c r="L18" s="55">
        <v>0</v>
      </c>
      <c r="M18" s="58">
        <f>IF(L18&lt;K18, K18-L18, 0)</f>
        <v>2</v>
      </c>
      <c r="N18" s="58"/>
      <c r="O18" s="58">
        <f>N18-K18+L18</f>
        <v>-2</v>
      </c>
      <c r="P18" s="70">
        <f>N18*Q18</f>
        <v>0</v>
      </c>
      <c r="Q18" s="68"/>
      <c r="R18" s="76"/>
      <c r="S18" s="78"/>
      <c r="T18" s="80">
        <f>J18*Q18</f>
        <v>0</v>
      </c>
      <c r="U18" s="82"/>
    </row>
    <row r="19" spans="1:21" s="52" customFormat="1" ht="13.6" customHeight="1" thickBot="1" x14ac:dyDescent="0.25">
      <c r="A19" s="22"/>
      <c r="B19" s="59">
        <f>ROW(B19) - ROW($B$9)</f>
        <v>10</v>
      </c>
      <c r="C19" s="73" t="s">
        <v>48</v>
      </c>
      <c r="D19" s="75" t="s">
        <v>66</v>
      </c>
      <c r="E19" s="73" t="s">
        <v>121</v>
      </c>
      <c r="F19" s="53" t="s">
        <v>163</v>
      </c>
      <c r="G19" s="97" t="s">
        <v>202</v>
      </c>
      <c r="H19" s="97"/>
      <c r="I19" s="97"/>
      <c r="J19" s="53">
        <v>1</v>
      </c>
      <c r="K19" s="53">
        <f>IF(G$6&lt;&gt;"", J19*G$6, J19)</f>
        <v>1</v>
      </c>
      <c r="L19" s="53">
        <v>0</v>
      </c>
      <c r="M19" s="54">
        <f>IF(L19&lt;K19, K19-L19, 0)</f>
        <v>1</v>
      </c>
      <c r="N19" s="54"/>
      <c r="O19" s="54">
        <f>N19-K19+L19</f>
        <v>-1</v>
      </c>
      <c r="P19" s="71">
        <f>N19*Q19</f>
        <v>0</v>
      </c>
      <c r="Q19" s="69"/>
      <c r="R19" s="77"/>
      <c r="S19" s="79"/>
      <c r="T19" s="81">
        <f>J19*Q19</f>
        <v>0</v>
      </c>
      <c r="U19" s="83"/>
    </row>
    <row r="20" spans="1:21" s="52" customFormat="1" ht="13.6" customHeight="1" x14ac:dyDescent="0.2">
      <c r="A20" s="22"/>
      <c r="B20" s="57">
        <f>ROW(B20) - ROW($B$9)</f>
        <v>11</v>
      </c>
      <c r="C20" s="72" t="s">
        <v>49</v>
      </c>
      <c r="D20" s="74" t="s">
        <v>67</v>
      </c>
      <c r="E20" s="72" t="s">
        <v>122</v>
      </c>
      <c r="F20" s="55" t="s">
        <v>164</v>
      </c>
      <c r="G20" s="96" t="s">
        <v>203</v>
      </c>
      <c r="H20" s="96"/>
      <c r="I20" s="96"/>
      <c r="J20" s="55">
        <v>3</v>
      </c>
      <c r="K20" s="55">
        <f>IF(G$6&lt;&gt;"", J20*G$6, J20)</f>
        <v>3</v>
      </c>
      <c r="L20" s="55">
        <v>0</v>
      </c>
      <c r="M20" s="58">
        <f>IF(L20&lt;K20, K20-L20, 0)</f>
        <v>3</v>
      </c>
      <c r="N20" s="58"/>
      <c r="O20" s="58">
        <f>N20-K20+L20</f>
        <v>-3</v>
      </c>
      <c r="P20" s="70">
        <f>N20*Q20</f>
        <v>0</v>
      </c>
      <c r="Q20" s="68"/>
      <c r="R20" s="76"/>
      <c r="S20" s="78"/>
      <c r="T20" s="80">
        <f>J20*Q20</f>
        <v>0</v>
      </c>
      <c r="U20" s="82"/>
    </row>
    <row r="21" spans="1:21" s="52" customFormat="1" ht="13.6" customHeight="1" thickBot="1" x14ac:dyDescent="0.25">
      <c r="A21" s="22"/>
      <c r="B21" s="59">
        <f>ROW(B21) - ROW($B$9)</f>
        <v>12</v>
      </c>
      <c r="C21" s="73" t="s">
        <v>46</v>
      </c>
      <c r="D21" s="75" t="s">
        <v>68</v>
      </c>
      <c r="E21" s="73" t="s">
        <v>123</v>
      </c>
      <c r="F21" s="53" t="s">
        <v>165</v>
      </c>
      <c r="G21" s="97" t="s">
        <v>204</v>
      </c>
      <c r="H21" s="97"/>
      <c r="I21" s="97"/>
      <c r="J21" s="53">
        <v>2</v>
      </c>
      <c r="K21" s="53">
        <f>IF(G$6&lt;&gt;"", J21*G$6, J21)</f>
        <v>2</v>
      </c>
      <c r="L21" s="53">
        <v>0</v>
      </c>
      <c r="M21" s="54">
        <f>IF(L21&lt;K21, K21-L21, 0)</f>
        <v>2</v>
      </c>
      <c r="N21" s="54"/>
      <c r="O21" s="54">
        <f>N21-K21+L21</f>
        <v>-2</v>
      </c>
      <c r="P21" s="71">
        <f>N21*Q21</f>
        <v>0</v>
      </c>
      <c r="Q21" s="69"/>
      <c r="R21" s="77"/>
      <c r="S21" s="79"/>
      <c r="T21" s="81">
        <f>J21*Q21</f>
        <v>0</v>
      </c>
      <c r="U21" s="83"/>
    </row>
    <row r="22" spans="1:21" s="52" customFormat="1" ht="13.6" customHeight="1" x14ac:dyDescent="0.2">
      <c r="A22" s="22"/>
      <c r="B22" s="57">
        <f>ROW(B22) - ROW($B$9)</f>
        <v>13</v>
      </c>
      <c r="C22" s="72" t="s">
        <v>46</v>
      </c>
      <c r="D22" s="74" t="s">
        <v>69</v>
      </c>
      <c r="E22" s="72" t="s">
        <v>124</v>
      </c>
      <c r="F22" s="55" t="s">
        <v>166</v>
      </c>
      <c r="G22" s="96" t="s">
        <v>205</v>
      </c>
      <c r="H22" s="96"/>
      <c r="I22" s="96"/>
      <c r="J22" s="55">
        <v>1</v>
      </c>
      <c r="K22" s="55">
        <f>IF(G$6&lt;&gt;"", J22*G$6, J22)</f>
        <v>1</v>
      </c>
      <c r="L22" s="55">
        <v>0</v>
      </c>
      <c r="M22" s="58">
        <f>IF(L22&lt;K22, K22-L22, 0)</f>
        <v>1</v>
      </c>
      <c r="N22" s="58"/>
      <c r="O22" s="58">
        <f>N22-K22+L22</f>
        <v>-1</v>
      </c>
      <c r="P22" s="70">
        <f>N22*Q22</f>
        <v>0</v>
      </c>
      <c r="Q22" s="68"/>
      <c r="R22" s="76"/>
      <c r="S22" s="78"/>
      <c r="T22" s="80">
        <f>J22*Q22</f>
        <v>0</v>
      </c>
      <c r="U22" s="82"/>
    </row>
    <row r="23" spans="1:21" s="52" customFormat="1" ht="13.6" customHeight="1" thickBot="1" x14ac:dyDescent="0.25">
      <c r="A23" s="22"/>
      <c r="B23" s="59">
        <f>ROW(B23) - ROW($B$9)</f>
        <v>14</v>
      </c>
      <c r="C23" s="73" t="s">
        <v>46</v>
      </c>
      <c r="D23" s="75" t="s">
        <v>70</v>
      </c>
      <c r="E23" s="73" t="s">
        <v>125</v>
      </c>
      <c r="F23" s="53" t="s">
        <v>167</v>
      </c>
      <c r="G23" s="97" t="s">
        <v>206</v>
      </c>
      <c r="H23" s="97"/>
      <c r="I23" s="97"/>
      <c r="J23" s="53">
        <v>2</v>
      </c>
      <c r="K23" s="53">
        <f>IF(G$6&lt;&gt;"", J23*G$6, J23)</f>
        <v>2</v>
      </c>
      <c r="L23" s="53">
        <v>0</v>
      </c>
      <c r="M23" s="54">
        <f>IF(L23&lt;K23, K23-L23, 0)</f>
        <v>2</v>
      </c>
      <c r="N23" s="54"/>
      <c r="O23" s="54">
        <f>N23-K23+L23</f>
        <v>-2</v>
      </c>
      <c r="P23" s="71">
        <f>N23*Q23</f>
        <v>0</v>
      </c>
      <c r="Q23" s="69"/>
      <c r="R23" s="77"/>
      <c r="S23" s="79"/>
      <c r="T23" s="81">
        <f>J23*Q23</f>
        <v>0</v>
      </c>
      <c r="U23" s="83"/>
    </row>
    <row r="24" spans="1:21" s="52" customFormat="1" ht="13.6" customHeight="1" x14ac:dyDescent="0.2">
      <c r="A24" s="22"/>
      <c r="B24" s="57">
        <f>ROW(B24) - ROW($B$9)</f>
        <v>15</v>
      </c>
      <c r="C24" s="72" t="s">
        <v>46</v>
      </c>
      <c r="D24" s="74" t="s">
        <v>71</v>
      </c>
      <c r="E24" s="72" t="s">
        <v>126</v>
      </c>
      <c r="F24" s="55" t="s">
        <v>168</v>
      </c>
      <c r="G24" s="96" t="s">
        <v>207</v>
      </c>
      <c r="H24" s="96"/>
      <c r="I24" s="96"/>
      <c r="J24" s="55">
        <v>1</v>
      </c>
      <c r="K24" s="55">
        <f>IF(G$6&lt;&gt;"", J24*G$6, J24)</f>
        <v>1</v>
      </c>
      <c r="L24" s="55">
        <v>0</v>
      </c>
      <c r="M24" s="58">
        <f>IF(L24&lt;K24, K24-L24, 0)</f>
        <v>1</v>
      </c>
      <c r="N24" s="58"/>
      <c r="O24" s="58">
        <f>N24-K24+L24</f>
        <v>-1</v>
      </c>
      <c r="P24" s="70">
        <f>N24*Q24</f>
        <v>0</v>
      </c>
      <c r="Q24" s="68"/>
      <c r="R24" s="76"/>
      <c r="S24" s="78"/>
      <c r="T24" s="80">
        <f>J24*Q24</f>
        <v>0</v>
      </c>
      <c r="U24" s="82"/>
    </row>
    <row r="25" spans="1:21" s="52" customFormat="1" ht="13.6" customHeight="1" thickBot="1" x14ac:dyDescent="0.25">
      <c r="A25" s="22"/>
      <c r="B25" s="59">
        <f>ROW(B25) - ROW($B$9)</f>
        <v>16</v>
      </c>
      <c r="C25" s="73" t="s">
        <v>46</v>
      </c>
      <c r="D25" s="75" t="s">
        <v>72</v>
      </c>
      <c r="E25" s="73" t="s">
        <v>127</v>
      </c>
      <c r="F25" s="53" t="s">
        <v>169</v>
      </c>
      <c r="G25" s="97" t="s">
        <v>208</v>
      </c>
      <c r="H25" s="97"/>
      <c r="I25" s="97"/>
      <c r="J25" s="53">
        <v>4</v>
      </c>
      <c r="K25" s="53">
        <f>IF(G$6&lt;&gt;"", J25*G$6, J25)</f>
        <v>4</v>
      </c>
      <c r="L25" s="53">
        <v>0</v>
      </c>
      <c r="M25" s="54">
        <f>IF(L25&lt;K25, K25-L25, 0)</f>
        <v>4</v>
      </c>
      <c r="N25" s="54"/>
      <c r="O25" s="54">
        <f>N25-K25+L25</f>
        <v>-4</v>
      </c>
      <c r="P25" s="71">
        <f>N25*Q25</f>
        <v>0</v>
      </c>
      <c r="Q25" s="69"/>
      <c r="R25" s="77"/>
      <c r="S25" s="79"/>
      <c r="T25" s="81">
        <f>J25*Q25</f>
        <v>0</v>
      </c>
      <c r="U25" s="83"/>
    </row>
    <row r="26" spans="1:21" s="52" customFormat="1" ht="13.6" customHeight="1" x14ac:dyDescent="0.2">
      <c r="A26" s="22"/>
      <c r="B26" s="57">
        <f>ROW(B26) - ROW($B$9)</f>
        <v>17</v>
      </c>
      <c r="C26" s="72" t="s">
        <v>46</v>
      </c>
      <c r="D26" s="74" t="s">
        <v>73</v>
      </c>
      <c r="E26" s="72" t="s">
        <v>128</v>
      </c>
      <c r="F26" s="55" t="s">
        <v>170</v>
      </c>
      <c r="G26" s="96" t="s">
        <v>209</v>
      </c>
      <c r="H26" s="96"/>
      <c r="I26" s="96"/>
      <c r="J26" s="55">
        <v>1</v>
      </c>
      <c r="K26" s="55">
        <f>IF(G$6&lt;&gt;"", J26*G$6, J26)</f>
        <v>1</v>
      </c>
      <c r="L26" s="55">
        <v>0</v>
      </c>
      <c r="M26" s="58">
        <f>IF(L26&lt;K26, K26-L26, 0)</f>
        <v>1</v>
      </c>
      <c r="N26" s="58"/>
      <c r="O26" s="58">
        <f>N26-K26+L26</f>
        <v>-1</v>
      </c>
      <c r="P26" s="70">
        <f>N26*Q26</f>
        <v>0</v>
      </c>
      <c r="Q26" s="68"/>
      <c r="R26" s="76"/>
      <c r="S26" s="78"/>
      <c r="T26" s="80">
        <f>J26*Q26</f>
        <v>0</v>
      </c>
      <c r="U26" s="82"/>
    </row>
    <row r="27" spans="1:21" s="52" customFormat="1" ht="13.6" customHeight="1" thickBot="1" x14ac:dyDescent="0.25">
      <c r="A27" s="22"/>
      <c r="B27" s="59">
        <f>ROW(B27) - ROW($B$9)</f>
        <v>18</v>
      </c>
      <c r="C27" s="73" t="s">
        <v>46</v>
      </c>
      <c r="D27" s="75" t="s">
        <v>74</v>
      </c>
      <c r="E27" s="73" t="s">
        <v>129</v>
      </c>
      <c r="F27" s="53" t="s">
        <v>171</v>
      </c>
      <c r="G27" s="97" t="s">
        <v>210</v>
      </c>
      <c r="H27" s="97"/>
      <c r="I27" s="97"/>
      <c r="J27" s="53">
        <v>2</v>
      </c>
      <c r="K27" s="53">
        <f>IF(G$6&lt;&gt;"", J27*G$6, J27)</f>
        <v>2</v>
      </c>
      <c r="L27" s="53">
        <v>0</v>
      </c>
      <c r="M27" s="54">
        <f>IF(L27&lt;K27, K27-L27, 0)</f>
        <v>2</v>
      </c>
      <c r="N27" s="54"/>
      <c r="O27" s="54">
        <f>N27-K27+L27</f>
        <v>-2</v>
      </c>
      <c r="P27" s="71">
        <f>N27*Q27</f>
        <v>0</v>
      </c>
      <c r="Q27" s="69"/>
      <c r="R27" s="77"/>
      <c r="S27" s="79"/>
      <c r="T27" s="81">
        <f>J27*Q27</f>
        <v>0</v>
      </c>
      <c r="U27" s="83"/>
    </row>
    <row r="28" spans="1:21" s="52" customFormat="1" ht="13.6" customHeight="1" x14ac:dyDescent="0.2">
      <c r="A28" s="22"/>
      <c r="B28" s="57">
        <f>ROW(B28) - ROW($B$9)</f>
        <v>19</v>
      </c>
      <c r="C28" s="72" t="s">
        <v>46</v>
      </c>
      <c r="D28" s="74" t="s">
        <v>75</v>
      </c>
      <c r="E28" s="72" t="s">
        <v>130</v>
      </c>
      <c r="F28" s="55" t="s">
        <v>172</v>
      </c>
      <c r="G28" s="96" t="s">
        <v>211</v>
      </c>
      <c r="H28" s="96"/>
      <c r="I28" s="96"/>
      <c r="J28" s="55">
        <v>1</v>
      </c>
      <c r="K28" s="55">
        <f>IF(G$6&lt;&gt;"", J28*G$6, J28)</f>
        <v>1</v>
      </c>
      <c r="L28" s="55">
        <v>0</v>
      </c>
      <c r="M28" s="58">
        <f>IF(L28&lt;K28, K28-L28, 0)</f>
        <v>1</v>
      </c>
      <c r="N28" s="58"/>
      <c r="O28" s="58">
        <f>N28-K28+L28</f>
        <v>-1</v>
      </c>
      <c r="P28" s="70">
        <f>N28*Q28</f>
        <v>0</v>
      </c>
      <c r="Q28" s="68"/>
      <c r="R28" s="76"/>
      <c r="S28" s="78"/>
      <c r="T28" s="80">
        <f>J28*Q28</f>
        <v>0</v>
      </c>
      <c r="U28" s="82"/>
    </row>
    <row r="29" spans="1:21" s="52" customFormat="1" ht="13.6" customHeight="1" thickBot="1" x14ac:dyDescent="0.25">
      <c r="A29" s="22"/>
      <c r="B29" s="59">
        <f>ROW(B29) - ROW($B$9)</f>
        <v>20</v>
      </c>
      <c r="C29" s="73" t="s">
        <v>46</v>
      </c>
      <c r="D29" s="75" t="s">
        <v>76</v>
      </c>
      <c r="E29" s="73" t="s">
        <v>131</v>
      </c>
      <c r="F29" s="53" t="s">
        <v>131</v>
      </c>
      <c r="G29" s="97" t="s">
        <v>212</v>
      </c>
      <c r="H29" s="97"/>
      <c r="I29" s="97"/>
      <c r="J29" s="53">
        <v>1</v>
      </c>
      <c r="K29" s="53">
        <f>IF(G$6&lt;&gt;"", J29*G$6, J29)</f>
        <v>1</v>
      </c>
      <c r="L29" s="53">
        <v>0</v>
      </c>
      <c r="M29" s="54">
        <f>IF(L29&lt;K29, K29-L29, 0)</f>
        <v>1</v>
      </c>
      <c r="N29" s="54"/>
      <c r="O29" s="54">
        <f>N29-K29+L29</f>
        <v>-1</v>
      </c>
      <c r="P29" s="71">
        <f>N29*Q29</f>
        <v>0</v>
      </c>
      <c r="Q29" s="69"/>
      <c r="R29" s="77"/>
      <c r="S29" s="79"/>
      <c r="T29" s="81">
        <f>J29*Q29</f>
        <v>0</v>
      </c>
      <c r="U29" s="83"/>
    </row>
    <row r="30" spans="1:21" s="52" customFormat="1" ht="13.6" customHeight="1" x14ac:dyDescent="0.2">
      <c r="A30" s="22"/>
      <c r="B30" s="57">
        <f>ROW(B30) - ROW($B$9)</f>
        <v>21</v>
      </c>
      <c r="C30" s="72" t="s">
        <v>50</v>
      </c>
      <c r="D30" s="74" t="s">
        <v>77</v>
      </c>
      <c r="E30" s="72" t="s">
        <v>132</v>
      </c>
      <c r="F30" s="55" t="s">
        <v>173</v>
      </c>
      <c r="G30" s="96" t="s">
        <v>213</v>
      </c>
      <c r="H30" s="96"/>
      <c r="I30" s="96"/>
      <c r="J30" s="55">
        <v>1</v>
      </c>
      <c r="K30" s="55">
        <f>IF(G$6&lt;&gt;"", J30*G$6, J30)</f>
        <v>1</v>
      </c>
      <c r="L30" s="55">
        <v>0</v>
      </c>
      <c r="M30" s="58">
        <f>IF(L30&lt;K30, K30-L30, 0)</f>
        <v>1</v>
      </c>
      <c r="N30" s="58"/>
      <c r="O30" s="58">
        <f>N30-K30+L30</f>
        <v>-1</v>
      </c>
      <c r="P30" s="70">
        <f>N30*Q30</f>
        <v>0</v>
      </c>
      <c r="Q30" s="68"/>
      <c r="R30" s="76"/>
      <c r="S30" s="78"/>
      <c r="T30" s="80">
        <f>J30*Q30</f>
        <v>0</v>
      </c>
      <c r="U30" s="82"/>
    </row>
    <row r="31" spans="1:21" s="52" customFormat="1" ht="13.6" customHeight="1" thickBot="1" x14ac:dyDescent="0.25">
      <c r="A31" s="22"/>
      <c r="B31" s="59">
        <f>ROW(B31) - ROW($B$9)</f>
        <v>22</v>
      </c>
      <c r="C31" s="73" t="s">
        <v>46</v>
      </c>
      <c r="D31" s="75" t="s">
        <v>78</v>
      </c>
      <c r="E31" s="73" t="s">
        <v>133</v>
      </c>
      <c r="F31" s="53" t="s">
        <v>174</v>
      </c>
      <c r="G31" s="97" t="s">
        <v>214</v>
      </c>
      <c r="H31" s="97"/>
      <c r="I31" s="97"/>
      <c r="J31" s="53">
        <v>1</v>
      </c>
      <c r="K31" s="53">
        <f>IF(G$6&lt;&gt;"", J31*G$6, J31)</f>
        <v>1</v>
      </c>
      <c r="L31" s="53">
        <v>0</v>
      </c>
      <c r="M31" s="54">
        <f>IF(L31&lt;K31, K31-L31, 0)</f>
        <v>1</v>
      </c>
      <c r="N31" s="54"/>
      <c r="O31" s="54">
        <f>N31-K31+L31</f>
        <v>-1</v>
      </c>
      <c r="P31" s="71">
        <f>N31*Q31</f>
        <v>0</v>
      </c>
      <c r="Q31" s="69"/>
      <c r="R31" s="77"/>
      <c r="S31" s="79"/>
      <c r="T31" s="81">
        <f>J31*Q31</f>
        <v>0</v>
      </c>
      <c r="U31" s="83"/>
    </row>
    <row r="32" spans="1:21" s="52" customFormat="1" ht="13.6" customHeight="1" x14ac:dyDescent="0.2">
      <c r="A32" s="22"/>
      <c r="B32" s="57">
        <f>ROW(B32) - ROW($B$9)</f>
        <v>23</v>
      </c>
      <c r="C32" s="72" t="s">
        <v>46</v>
      </c>
      <c r="D32" s="74" t="s">
        <v>79</v>
      </c>
      <c r="E32" s="72">
        <v>1847123</v>
      </c>
      <c r="F32" s="55">
        <v>1847123</v>
      </c>
      <c r="G32" s="96" t="s">
        <v>215</v>
      </c>
      <c r="H32" s="96"/>
      <c r="I32" s="96"/>
      <c r="J32" s="55">
        <v>1</v>
      </c>
      <c r="K32" s="55">
        <f>IF(G$6&lt;&gt;"", J32*G$6, J32)</f>
        <v>1</v>
      </c>
      <c r="L32" s="55">
        <v>0</v>
      </c>
      <c r="M32" s="58">
        <f>IF(L32&lt;K32, K32-L32, 0)</f>
        <v>1</v>
      </c>
      <c r="N32" s="58"/>
      <c r="O32" s="58">
        <f>N32-K32+L32</f>
        <v>-1</v>
      </c>
      <c r="P32" s="70">
        <f>N32*Q32</f>
        <v>0</v>
      </c>
      <c r="Q32" s="68"/>
      <c r="R32" s="76"/>
      <c r="S32" s="78"/>
      <c r="T32" s="80">
        <f>J32*Q32</f>
        <v>0</v>
      </c>
      <c r="U32" s="82"/>
    </row>
    <row r="33" spans="1:21" s="52" customFormat="1" ht="13.6" customHeight="1" thickBot="1" x14ac:dyDescent="0.25">
      <c r="A33" s="22"/>
      <c r="B33" s="59">
        <f>ROW(B33) - ROW($B$9)</f>
        <v>24</v>
      </c>
      <c r="C33" s="73" t="s">
        <v>46</v>
      </c>
      <c r="D33" s="75" t="s">
        <v>80</v>
      </c>
      <c r="E33" s="73" t="s">
        <v>134</v>
      </c>
      <c r="F33" s="53" t="s">
        <v>175</v>
      </c>
      <c r="G33" s="97" t="s">
        <v>216</v>
      </c>
      <c r="H33" s="97"/>
      <c r="I33" s="97"/>
      <c r="J33" s="53">
        <v>1</v>
      </c>
      <c r="K33" s="53">
        <f>IF(G$6&lt;&gt;"", J33*G$6, J33)</f>
        <v>1</v>
      </c>
      <c r="L33" s="53">
        <v>0</v>
      </c>
      <c r="M33" s="54">
        <f>IF(L33&lt;K33, K33-L33, 0)</f>
        <v>1</v>
      </c>
      <c r="N33" s="54"/>
      <c r="O33" s="54">
        <f>N33-K33+L33</f>
        <v>-1</v>
      </c>
      <c r="P33" s="71">
        <f>N33*Q33</f>
        <v>0</v>
      </c>
      <c r="Q33" s="69"/>
      <c r="R33" s="77"/>
      <c r="S33" s="79"/>
      <c r="T33" s="81">
        <f>J33*Q33</f>
        <v>0</v>
      </c>
      <c r="U33" s="83"/>
    </row>
    <row r="34" spans="1:21" s="52" customFormat="1" ht="13.6" customHeight="1" x14ac:dyDescent="0.2">
      <c r="A34" s="22"/>
      <c r="B34" s="57">
        <f>ROW(B34) - ROW($B$9)</f>
        <v>25</v>
      </c>
      <c r="C34" s="72" t="s">
        <v>46</v>
      </c>
      <c r="D34" s="74" t="s">
        <v>81</v>
      </c>
      <c r="E34" s="72" t="s">
        <v>135</v>
      </c>
      <c r="F34" s="55" t="s">
        <v>176</v>
      </c>
      <c r="G34" s="96" t="s">
        <v>217</v>
      </c>
      <c r="H34" s="96"/>
      <c r="I34" s="96"/>
      <c r="J34" s="55">
        <v>2</v>
      </c>
      <c r="K34" s="55">
        <f>IF(G$6&lt;&gt;"", J34*G$6, J34)</f>
        <v>2</v>
      </c>
      <c r="L34" s="55">
        <v>0</v>
      </c>
      <c r="M34" s="58">
        <f>IF(L34&lt;K34, K34-L34, 0)</f>
        <v>2</v>
      </c>
      <c r="N34" s="58"/>
      <c r="O34" s="58">
        <f>N34-K34+L34</f>
        <v>-2</v>
      </c>
      <c r="P34" s="70">
        <f>N34*Q34</f>
        <v>0</v>
      </c>
      <c r="Q34" s="68"/>
      <c r="R34" s="76"/>
      <c r="S34" s="78"/>
      <c r="T34" s="80">
        <f>J34*Q34</f>
        <v>0</v>
      </c>
      <c r="U34" s="82"/>
    </row>
    <row r="35" spans="1:21" s="52" customFormat="1" ht="13.6" customHeight="1" thickBot="1" x14ac:dyDescent="0.25">
      <c r="A35" s="22"/>
      <c r="B35" s="59">
        <f>ROW(B35) - ROW($B$9)</f>
        <v>26</v>
      </c>
      <c r="C35" s="73"/>
      <c r="D35" s="75" t="s">
        <v>82</v>
      </c>
      <c r="E35" s="73" t="s">
        <v>136</v>
      </c>
      <c r="F35" s="53" t="s">
        <v>177</v>
      </c>
      <c r="G35" s="97" t="s">
        <v>136</v>
      </c>
      <c r="H35" s="97"/>
      <c r="I35" s="97"/>
      <c r="J35" s="53">
        <v>1</v>
      </c>
      <c r="K35" s="53">
        <f>IF(G$6&lt;&gt;"", J35*G$6, J35)</f>
        <v>1</v>
      </c>
      <c r="L35" s="53">
        <v>0</v>
      </c>
      <c r="M35" s="54">
        <f>IF(L35&lt;K35, K35-L35, 0)</f>
        <v>1</v>
      </c>
      <c r="N35" s="54"/>
      <c r="O35" s="54">
        <f>N35-K35+L35</f>
        <v>-1</v>
      </c>
      <c r="P35" s="71">
        <f>N35*Q35</f>
        <v>0</v>
      </c>
      <c r="Q35" s="69"/>
      <c r="R35" s="77"/>
      <c r="S35" s="79"/>
      <c r="T35" s="81">
        <f>J35*Q35</f>
        <v>0</v>
      </c>
      <c r="U35" s="83"/>
    </row>
    <row r="36" spans="1:21" s="52" customFormat="1" ht="13.6" customHeight="1" x14ac:dyDescent="0.2">
      <c r="A36" s="22"/>
      <c r="B36" s="57">
        <f>ROW(B36) - ROW($B$9)</f>
        <v>27</v>
      </c>
      <c r="C36" s="72" t="s">
        <v>46</v>
      </c>
      <c r="D36" s="74" t="s">
        <v>83</v>
      </c>
      <c r="E36" s="72" t="s">
        <v>137</v>
      </c>
      <c r="F36" s="55" t="s">
        <v>178</v>
      </c>
      <c r="G36" s="96" t="s">
        <v>218</v>
      </c>
      <c r="H36" s="96"/>
      <c r="I36" s="96"/>
      <c r="J36" s="55">
        <v>1</v>
      </c>
      <c r="K36" s="55">
        <f>IF(G$6&lt;&gt;"", J36*G$6, J36)</f>
        <v>1</v>
      </c>
      <c r="L36" s="55">
        <v>0</v>
      </c>
      <c r="M36" s="58">
        <f>IF(L36&lt;K36, K36-L36, 0)</f>
        <v>1</v>
      </c>
      <c r="N36" s="58"/>
      <c r="O36" s="58">
        <f>N36-K36+L36</f>
        <v>-1</v>
      </c>
      <c r="P36" s="70">
        <f>N36*Q36</f>
        <v>0</v>
      </c>
      <c r="Q36" s="68"/>
      <c r="R36" s="76"/>
      <c r="S36" s="78"/>
      <c r="T36" s="80">
        <f>J36*Q36</f>
        <v>0</v>
      </c>
      <c r="U36" s="82"/>
    </row>
    <row r="37" spans="1:21" s="52" customFormat="1" ht="13.6" customHeight="1" thickBot="1" x14ac:dyDescent="0.25">
      <c r="A37" s="22"/>
      <c r="B37" s="59">
        <f>ROW(B37) - ROW($B$9)</f>
        <v>28</v>
      </c>
      <c r="C37" s="73" t="s">
        <v>46</v>
      </c>
      <c r="D37" s="75" t="s">
        <v>84</v>
      </c>
      <c r="E37" s="73" t="s">
        <v>138</v>
      </c>
      <c r="F37" s="53" t="s">
        <v>179</v>
      </c>
      <c r="G37" s="97" t="s">
        <v>219</v>
      </c>
      <c r="H37" s="97"/>
      <c r="I37" s="97"/>
      <c r="J37" s="53">
        <v>2</v>
      </c>
      <c r="K37" s="53">
        <f>IF(G$6&lt;&gt;"", J37*G$6, J37)</f>
        <v>2</v>
      </c>
      <c r="L37" s="53">
        <v>0</v>
      </c>
      <c r="M37" s="54">
        <f>IF(L37&lt;K37, K37-L37, 0)</f>
        <v>2</v>
      </c>
      <c r="N37" s="54"/>
      <c r="O37" s="54">
        <f>N37-K37+L37</f>
        <v>-2</v>
      </c>
      <c r="P37" s="71">
        <f>N37*Q37</f>
        <v>0</v>
      </c>
      <c r="Q37" s="69"/>
      <c r="R37" s="77"/>
      <c r="S37" s="79"/>
      <c r="T37" s="81">
        <f>J37*Q37</f>
        <v>0</v>
      </c>
      <c r="U37" s="83"/>
    </row>
    <row r="38" spans="1:21" s="52" customFormat="1" ht="13.6" customHeight="1" x14ac:dyDescent="0.2">
      <c r="A38" s="22"/>
      <c r="B38" s="57">
        <f>ROW(B38) - ROW($B$9)</f>
        <v>29</v>
      </c>
      <c r="C38" s="72" t="s">
        <v>46</v>
      </c>
      <c r="D38" s="74" t="s">
        <v>85</v>
      </c>
      <c r="E38" s="72" t="s">
        <v>139</v>
      </c>
      <c r="F38" s="55" t="s">
        <v>180</v>
      </c>
      <c r="G38" s="96" t="s">
        <v>220</v>
      </c>
      <c r="H38" s="96"/>
      <c r="I38" s="96"/>
      <c r="J38" s="55">
        <v>1</v>
      </c>
      <c r="K38" s="55">
        <f>IF(G$6&lt;&gt;"", J38*G$6, J38)</f>
        <v>1</v>
      </c>
      <c r="L38" s="55">
        <v>0</v>
      </c>
      <c r="M38" s="58">
        <f>IF(L38&lt;K38, K38-L38, 0)</f>
        <v>1</v>
      </c>
      <c r="N38" s="58"/>
      <c r="O38" s="58">
        <f>N38-K38+L38</f>
        <v>-1</v>
      </c>
      <c r="P38" s="70">
        <f>N38*Q38</f>
        <v>0</v>
      </c>
      <c r="Q38" s="68"/>
      <c r="R38" s="76"/>
      <c r="S38" s="78"/>
      <c r="T38" s="80">
        <f>J38*Q38</f>
        <v>0</v>
      </c>
      <c r="U38" s="82"/>
    </row>
    <row r="39" spans="1:21" s="52" customFormat="1" ht="13.6" customHeight="1" thickBot="1" x14ac:dyDescent="0.25">
      <c r="A39" s="22"/>
      <c r="B39" s="59">
        <f>ROW(B39) - ROW($B$9)</f>
        <v>30</v>
      </c>
      <c r="C39" s="73" t="s">
        <v>46</v>
      </c>
      <c r="D39" s="75" t="s">
        <v>86</v>
      </c>
      <c r="E39" s="73" t="s">
        <v>140</v>
      </c>
      <c r="F39" s="53" t="s">
        <v>181</v>
      </c>
      <c r="G39" s="97" t="s">
        <v>221</v>
      </c>
      <c r="H39" s="97"/>
      <c r="I39" s="97"/>
      <c r="J39" s="53">
        <v>4</v>
      </c>
      <c r="K39" s="53">
        <f>IF(G$6&lt;&gt;"", J39*G$6, J39)</f>
        <v>4</v>
      </c>
      <c r="L39" s="53">
        <v>0</v>
      </c>
      <c r="M39" s="54">
        <f>IF(L39&lt;K39, K39-L39, 0)</f>
        <v>4</v>
      </c>
      <c r="N39" s="54"/>
      <c r="O39" s="54">
        <f>N39-K39+L39</f>
        <v>-4</v>
      </c>
      <c r="P39" s="71">
        <f>N39*Q39</f>
        <v>0</v>
      </c>
      <c r="Q39" s="69"/>
      <c r="R39" s="77"/>
      <c r="S39" s="79"/>
      <c r="T39" s="81">
        <f>J39*Q39</f>
        <v>0</v>
      </c>
      <c r="U39" s="83"/>
    </row>
    <row r="40" spans="1:21" s="52" customFormat="1" ht="13.6" customHeight="1" x14ac:dyDescent="0.2">
      <c r="A40" s="22"/>
      <c r="B40" s="57">
        <f>ROW(B40) - ROW($B$9)</f>
        <v>31</v>
      </c>
      <c r="C40" s="72" t="s">
        <v>51</v>
      </c>
      <c r="D40" s="74" t="s">
        <v>87</v>
      </c>
      <c r="E40" s="72" t="s">
        <v>141</v>
      </c>
      <c r="F40" s="55" t="s">
        <v>182</v>
      </c>
      <c r="G40" s="96" t="s">
        <v>222</v>
      </c>
      <c r="H40" s="96"/>
      <c r="I40" s="96"/>
      <c r="J40" s="55">
        <v>2</v>
      </c>
      <c r="K40" s="55">
        <f>IF(G$6&lt;&gt;"", J40*G$6, J40)</f>
        <v>2</v>
      </c>
      <c r="L40" s="55">
        <v>0</v>
      </c>
      <c r="M40" s="58">
        <f>IF(L40&lt;K40, K40-L40, 0)</f>
        <v>2</v>
      </c>
      <c r="N40" s="58"/>
      <c r="O40" s="58">
        <f>N40-K40+L40</f>
        <v>-2</v>
      </c>
      <c r="P40" s="70">
        <f>N40*Q40</f>
        <v>0</v>
      </c>
      <c r="Q40" s="68"/>
      <c r="R40" s="76"/>
      <c r="S40" s="78"/>
      <c r="T40" s="80">
        <f>J40*Q40</f>
        <v>0</v>
      </c>
      <c r="U40" s="82"/>
    </row>
    <row r="41" spans="1:21" s="52" customFormat="1" ht="13.6" customHeight="1" thickBot="1" x14ac:dyDescent="0.25">
      <c r="A41" s="22"/>
      <c r="B41" s="59">
        <f>ROW(B41) - ROW($B$9)</f>
        <v>32</v>
      </c>
      <c r="C41" s="73" t="s">
        <v>52</v>
      </c>
      <c r="D41" s="75" t="s">
        <v>88</v>
      </c>
      <c r="E41" s="73">
        <v>220</v>
      </c>
      <c r="F41" s="53" t="s">
        <v>182</v>
      </c>
      <c r="G41" s="97" t="s">
        <v>223</v>
      </c>
      <c r="H41" s="97"/>
      <c r="I41" s="97"/>
      <c r="J41" s="53">
        <v>1</v>
      </c>
      <c r="K41" s="53">
        <f>IF(G$6&lt;&gt;"", J41*G$6, J41)</f>
        <v>1</v>
      </c>
      <c r="L41" s="53">
        <v>0</v>
      </c>
      <c r="M41" s="54">
        <f>IF(L41&lt;K41, K41-L41, 0)</f>
        <v>1</v>
      </c>
      <c r="N41" s="54"/>
      <c r="O41" s="54">
        <f>N41-K41+L41</f>
        <v>-1</v>
      </c>
      <c r="P41" s="71">
        <f>N41*Q41</f>
        <v>0</v>
      </c>
      <c r="Q41" s="69"/>
      <c r="R41" s="77"/>
      <c r="S41" s="79"/>
      <c r="T41" s="81">
        <f>J41*Q41</f>
        <v>0</v>
      </c>
      <c r="U41" s="83"/>
    </row>
    <row r="42" spans="1:21" s="52" customFormat="1" ht="13.6" customHeight="1" x14ac:dyDescent="0.2">
      <c r="A42" s="22"/>
      <c r="B42" s="57">
        <f>ROW(B42) - ROW($B$9)</f>
        <v>33</v>
      </c>
      <c r="C42" s="72" t="s">
        <v>46</v>
      </c>
      <c r="D42" s="74" t="s">
        <v>89</v>
      </c>
      <c r="E42" s="72">
        <v>120</v>
      </c>
      <c r="F42" s="55" t="s">
        <v>182</v>
      </c>
      <c r="G42" s="96" t="s">
        <v>224</v>
      </c>
      <c r="H42" s="96"/>
      <c r="I42" s="96"/>
      <c r="J42" s="55">
        <v>4</v>
      </c>
      <c r="K42" s="55">
        <f>IF(G$6&lt;&gt;"", J42*G$6, J42)</f>
        <v>4</v>
      </c>
      <c r="L42" s="55">
        <v>0</v>
      </c>
      <c r="M42" s="58">
        <f>IF(L42&lt;K42, K42-L42, 0)</f>
        <v>4</v>
      </c>
      <c r="N42" s="58"/>
      <c r="O42" s="58">
        <f>N42-K42+L42</f>
        <v>-4</v>
      </c>
      <c r="P42" s="70">
        <f>N42*Q42</f>
        <v>0</v>
      </c>
      <c r="Q42" s="68"/>
      <c r="R42" s="76"/>
      <c r="S42" s="78"/>
      <c r="T42" s="80">
        <f>J42*Q42</f>
        <v>0</v>
      </c>
      <c r="U42" s="82"/>
    </row>
    <row r="43" spans="1:21" s="52" customFormat="1" ht="13.6" customHeight="1" thickBot="1" x14ac:dyDescent="0.25">
      <c r="A43" s="22"/>
      <c r="B43" s="59">
        <f>ROW(B43) - ROW($B$9)</f>
        <v>34</v>
      </c>
      <c r="C43" s="73" t="s">
        <v>46</v>
      </c>
      <c r="D43" s="75" t="s">
        <v>90</v>
      </c>
      <c r="E43" s="73" t="s">
        <v>142</v>
      </c>
      <c r="F43" s="53" t="s">
        <v>183</v>
      </c>
      <c r="G43" s="97" t="s">
        <v>225</v>
      </c>
      <c r="H43" s="97"/>
      <c r="I43" s="97"/>
      <c r="J43" s="53">
        <v>2</v>
      </c>
      <c r="K43" s="53">
        <f>IF(G$6&lt;&gt;"", J43*G$6, J43)</f>
        <v>2</v>
      </c>
      <c r="L43" s="53">
        <v>0</v>
      </c>
      <c r="M43" s="54">
        <f>IF(L43&lt;K43, K43-L43, 0)</f>
        <v>2</v>
      </c>
      <c r="N43" s="54"/>
      <c r="O43" s="54">
        <f>N43-K43+L43</f>
        <v>-2</v>
      </c>
      <c r="P43" s="71">
        <f>N43*Q43</f>
        <v>0</v>
      </c>
      <c r="Q43" s="69"/>
      <c r="R43" s="77"/>
      <c r="S43" s="79"/>
      <c r="T43" s="81">
        <f>J43*Q43</f>
        <v>0</v>
      </c>
      <c r="U43" s="83"/>
    </row>
    <row r="44" spans="1:21" s="52" customFormat="1" ht="13.6" customHeight="1" x14ac:dyDescent="0.2">
      <c r="A44" s="22"/>
      <c r="B44" s="57">
        <f>ROW(B44) - ROW($B$9)</f>
        <v>35</v>
      </c>
      <c r="C44" s="72" t="s">
        <v>46</v>
      </c>
      <c r="D44" s="74" t="s">
        <v>91</v>
      </c>
      <c r="E44" s="72" t="s">
        <v>141</v>
      </c>
      <c r="F44" s="55" t="s">
        <v>181</v>
      </c>
      <c r="G44" s="96" t="s">
        <v>226</v>
      </c>
      <c r="H44" s="96"/>
      <c r="I44" s="96"/>
      <c r="J44" s="55">
        <v>1</v>
      </c>
      <c r="K44" s="55">
        <f>IF(G$6&lt;&gt;"", J44*G$6, J44)</f>
        <v>1</v>
      </c>
      <c r="L44" s="55">
        <v>0</v>
      </c>
      <c r="M44" s="58">
        <f>IF(L44&lt;K44, K44-L44, 0)</f>
        <v>1</v>
      </c>
      <c r="N44" s="58"/>
      <c r="O44" s="58">
        <f>N44-K44+L44</f>
        <v>-1</v>
      </c>
      <c r="P44" s="70">
        <f>N44*Q44</f>
        <v>0</v>
      </c>
      <c r="Q44" s="68"/>
      <c r="R44" s="76"/>
      <c r="S44" s="78"/>
      <c r="T44" s="80">
        <f>J44*Q44</f>
        <v>0</v>
      </c>
      <c r="U44" s="82"/>
    </row>
    <row r="45" spans="1:21" s="52" customFormat="1" ht="13.6" customHeight="1" thickBot="1" x14ac:dyDescent="0.25">
      <c r="A45" s="22"/>
      <c r="B45" s="59">
        <f>ROW(B45) - ROW($B$9)</f>
        <v>36</v>
      </c>
      <c r="C45" s="73" t="s">
        <v>46</v>
      </c>
      <c r="D45" s="75" t="s">
        <v>92</v>
      </c>
      <c r="E45" s="73" t="s">
        <v>143</v>
      </c>
      <c r="F45" s="53" t="s">
        <v>181</v>
      </c>
      <c r="G45" s="97" t="s">
        <v>227</v>
      </c>
      <c r="H45" s="97"/>
      <c r="I45" s="97"/>
      <c r="J45" s="53">
        <v>1</v>
      </c>
      <c r="K45" s="53">
        <f>IF(G$6&lt;&gt;"", J45*G$6, J45)</f>
        <v>1</v>
      </c>
      <c r="L45" s="53">
        <v>0</v>
      </c>
      <c r="M45" s="54">
        <f>IF(L45&lt;K45, K45-L45, 0)</f>
        <v>1</v>
      </c>
      <c r="N45" s="54"/>
      <c r="O45" s="54">
        <f>N45-K45+L45</f>
        <v>-1</v>
      </c>
      <c r="P45" s="71">
        <f>N45*Q45</f>
        <v>0</v>
      </c>
      <c r="Q45" s="69"/>
      <c r="R45" s="77"/>
      <c r="S45" s="79"/>
      <c r="T45" s="81">
        <f>J45*Q45</f>
        <v>0</v>
      </c>
      <c r="U45" s="83"/>
    </row>
    <row r="46" spans="1:21" s="52" customFormat="1" ht="13.6" customHeight="1" x14ac:dyDescent="0.2">
      <c r="A46" s="22"/>
      <c r="B46" s="57">
        <f>ROW(B46) - ROW($B$9)</f>
        <v>37</v>
      </c>
      <c r="C46" s="72" t="s">
        <v>46</v>
      </c>
      <c r="D46" s="74" t="s">
        <v>93</v>
      </c>
      <c r="E46" s="72" t="s">
        <v>144</v>
      </c>
      <c r="F46" s="55" t="s">
        <v>181</v>
      </c>
      <c r="G46" s="96" t="s">
        <v>228</v>
      </c>
      <c r="H46" s="96"/>
      <c r="I46" s="96"/>
      <c r="J46" s="55">
        <v>4</v>
      </c>
      <c r="K46" s="55">
        <f>IF(G$6&lt;&gt;"", J46*G$6, J46)</f>
        <v>4</v>
      </c>
      <c r="L46" s="55">
        <v>0</v>
      </c>
      <c r="M46" s="58">
        <f>IF(L46&lt;K46, K46-L46, 0)</f>
        <v>4</v>
      </c>
      <c r="N46" s="58"/>
      <c r="O46" s="58">
        <f>N46-K46+L46</f>
        <v>-4</v>
      </c>
      <c r="P46" s="70">
        <f>N46*Q46</f>
        <v>0</v>
      </c>
      <c r="Q46" s="68"/>
      <c r="R46" s="76"/>
      <c r="S46" s="78"/>
      <c r="T46" s="80">
        <f>J46*Q46</f>
        <v>0</v>
      </c>
      <c r="U46" s="82"/>
    </row>
    <row r="47" spans="1:21" s="52" customFormat="1" ht="13.6" customHeight="1" thickBot="1" x14ac:dyDescent="0.25">
      <c r="A47" s="22"/>
      <c r="B47" s="59">
        <f>ROW(B47) - ROW($B$9)</f>
        <v>38</v>
      </c>
      <c r="C47" s="73" t="s">
        <v>53</v>
      </c>
      <c r="D47" s="75" t="s">
        <v>94</v>
      </c>
      <c r="E47" s="73" t="s">
        <v>145</v>
      </c>
      <c r="F47" s="53" t="s">
        <v>182</v>
      </c>
      <c r="G47" s="97" t="s">
        <v>229</v>
      </c>
      <c r="H47" s="97"/>
      <c r="I47" s="97"/>
      <c r="J47" s="53">
        <v>1</v>
      </c>
      <c r="K47" s="53">
        <f>IF(G$6&lt;&gt;"", J47*G$6, J47)</f>
        <v>1</v>
      </c>
      <c r="L47" s="53">
        <v>0</v>
      </c>
      <c r="M47" s="54">
        <f>IF(L47&lt;K47, K47-L47, 0)</f>
        <v>1</v>
      </c>
      <c r="N47" s="54"/>
      <c r="O47" s="54">
        <f>N47-K47+L47</f>
        <v>-1</v>
      </c>
      <c r="P47" s="71">
        <f>N47*Q47</f>
        <v>0</v>
      </c>
      <c r="Q47" s="69"/>
      <c r="R47" s="77"/>
      <c r="S47" s="79"/>
      <c r="T47" s="81">
        <f>J47*Q47</f>
        <v>0</v>
      </c>
      <c r="U47" s="83"/>
    </row>
    <row r="48" spans="1:21" s="52" customFormat="1" ht="13.6" customHeight="1" x14ac:dyDescent="0.2">
      <c r="A48" s="22"/>
      <c r="B48" s="57">
        <f>ROW(B48) - ROW($B$9)</f>
        <v>39</v>
      </c>
      <c r="C48" s="72" t="s">
        <v>46</v>
      </c>
      <c r="D48" s="74" t="s">
        <v>95</v>
      </c>
      <c r="E48" s="72">
        <v>51</v>
      </c>
      <c r="F48" s="55" t="s">
        <v>182</v>
      </c>
      <c r="G48" s="96" t="s">
        <v>230</v>
      </c>
      <c r="H48" s="96"/>
      <c r="I48" s="96"/>
      <c r="J48" s="55">
        <v>3</v>
      </c>
      <c r="K48" s="55">
        <f>IF(G$6&lt;&gt;"", J48*G$6, J48)</f>
        <v>3</v>
      </c>
      <c r="L48" s="55">
        <v>0</v>
      </c>
      <c r="M48" s="58">
        <f>IF(L48&lt;K48, K48-L48, 0)</f>
        <v>3</v>
      </c>
      <c r="N48" s="58"/>
      <c r="O48" s="58">
        <f>N48-K48+L48</f>
        <v>-3</v>
      </c>
      <c r="P48" s="70">
        <f>N48*Q48</f>
        <v>0</v>
      </c>
      <c r="Q48" s="68"/>
      <c r="R48" s="76"/>
      <c r="S48" s="78"/>
      <c r="T48" s="80">
        <f>J48*Q48</f>
        <v>0</v>
      </c>
      <c r="U48" s="82"/>
    </row>
    <row r="49" spans="1:21" s="52" customFormat="1" ht="13.6" customHeight="1" thickBot="1" x14ac:dyDescent="0.25">
      <c r="A49" s="22"/>
      <c r="B49" s="59">
        <f>ROW(B49) - ROW($B$9)</f>
        <v>40</v>
      </c>
      <c r="C49" s="73" t="s">
        <v>54</v>
      </c>
      <c r="D49" s="75" t="s">
        <v>96</v>
      </c>
      <c r="E49" s="73" t="s">
        <v>146</v>
      </c>
      <c r="F49" s="53" t="s">
        <v>181</v>
      </c>
      <c r="G49" s="97" t="s">
        <v>231</v>
      </c>
      <c r="H49" s="97"/>
      <c r="I49" s="97"/>
      <c r="J49" s="53">
        <v>3</v>
      </c>
      <c r="K49" s="53">
        <f>IF(G$6&lt;&gt;"", J49*G$6, J49)</f>
        <v>3</v>
      </c>
      <c r="L49" s="53">
        <v>0</v>
      </c>
      <c r="M49" s="54">
        <f>IF(L49&lt;K49, K49-L49, 0)</f>
        <v>3</v>
      </c>
      <c r="N49" s="54"/>
      <c r="O49" s="54">
        <f>N49-K49+L49</f>
        <v>-3</v>
      </c>
      <c r="P49" s="71">
        <f>N49*Q49</f>
        <v>0</v>
      </c>
      <c r="Q49" s="69"/>
      <c r="R49" s="77"/>
      <c r="S49" s="79"/>
      <c r="T49" s="81">
        <f>J49*Q49</f>
        <v>0</v>
      </c>
      <c r="U49" s="83"/>
    </row>
    <row r="50" spans="1:21" s="52" customFormat="1" ht="13.6" customHeight="1" x14ac:dyDescent="0.2">
      <c r="A50" s="22"/>
      <c r="B50" s="57">
        <f>ROW(B50) - ROW($B$9)</f>
        <v>41</v>
      </c>
      <c r="C50" s="72" t="s">
        <v>46</v>
      </c>
      <c r="D50" s="74" t="s">
        <v>97</v>
      </c>
      <c r="E50" s="72" t="s">
        <v>147</v>
      </c>
      <c r="F50" s="55" t="s">
        <v>181</v>
      </c>
      <c r="G50" s="96" t="s">
        <v>232</v>
      </c>
      <c r="H50" s="96"/>
      <c r="I50" s="96"/>
      <c r="J50" s="55">
        <v>2</v>
      </c>
      <c r="K50" s="55">
        <f>IF(G$6&lt;&gt;"", J50*G$6, J50)</f>
        <v>2</v>
      </c>
      <c r="L50" s="55">
        <v>0</v>
      </c>
      <c r="M50" s="58">
        <f>IF(L50&lt;K50, K50-L50, 0)</f>
        <v>2</v>
      </c>
      <c r="N50" s="58"/>
      <c r="O50" s="58">
        <f>N50-K50+L50</f>
        <v>-2</v>
      </c>
      <c r="P50" s="70">
        <f>N50*Q50</f>
        <v>0</v>
      </c>
      <c r="Q50" s="68"/>
      <c r="R50" s="76"/>
      <c r="S50" s="78"/>
      <c r="T50" s="80">
        <f>J50*Q50</f>
        <v>0</v>
      </c>
      <c r="U50" s="82"/>
    </row>
    <row r="51" spans="1:21" s="52" customFormat="1" ht="13.6" customHeight="1" thickBot="1" x14ac:dyDescent="0.25">
      <c r="A51" s="22"/>
      <c r="B51" s="59">
        <f>ROW(B51) - ROW($B$9)</f>
        <v>42</v>
      </c>
      <c r="C51" s="73" t="s">
        <v>46</v>
      </c>
      <c r="D51" s="75" t="s">
        <v>98</v>
      </c>
      <c r="E51" s="73" t="s">
        <v>148</v>
      </c>
      <c r="F51" s="53" t="s">
        <v>181</v>
      </c>
      <c r="G51" s="97" t="s">
        <v>233</v>
      </c>
      <c r="H51" s="97"/>
      <c r="I51" s="97"/>
      <c r="J51" s="53">
        <v>2</v>
      </c>
      <c r="K51" s="53">
        <f>IF(G$6&lt;&gt;"", J51*G$6, J51)</f>
        <v>2</v>
      </c>
      <c r="L51" s="53">
        <v>0</v>
      </c>
      <c r="M51" s="54">
        <f>IF(L51&lt;K51, K51-L51, 0)</f>
        <v>2</v>
      </c>
      <c r="N51" s="54"/>
      <c r="O51" s="54">
        <f>N51-K51+L51</f>
        <v>-2</v>
      </c>
      <c r="P51" s="71">
        <f>N51*Q51</f>
        <v>0</v>
      </c>
      <c r="Q51" s="69"/>
      <c r="R51" s="77"/>
      <c r="S51" s="79"/>
      <c r="T51" s="81">
        <f>J51*Q51</f>
        <v>0</v>
      </c>
      <c r="U51" s="83"/>
    </row>
    <row r="52" spans="1:21" s="52" customFormat="1" ht="13.6" customHeight="1" x14ac:dyDescent="0.2">
      <c r="A52" s="22"/>
      <c r="B52" s="57">
        <f>ROW(B52) - ROW($B$9)</f>
        <v>43</v>
      </c>
      <c r="C52" s="72" t="s">
        <v>46</v>
      </c>
      <c r="D52" s="74" t="s">
        <v>99</v>
      </c>
      <c r="E52" s="72">
        <v>10</v>
      </c>
      <c r="F52" s="55" t="s">
        <v>182</v>
      </c>
      <c r="G52" s="96" t="s">
        <v>234</v>
      </c>
      <c r="H52" s="96"/>
      <c r="I52" s="96"/>
      <c r="J52" s="55">
        <v>2</v>
      </c>
      <c r="K52" s="55">
        <f>IF(G$6&lt;&gt;"", J52*G$6, J52)</f>
        <v>2</v>
      </c>
      <c r="L52" s="55">
        <v>0</v>
      </c>
      <c r="M52" s="58">
        <f>IF(L52&lt;K52, K52-L52, 0)</f>
        <v>2</v>
      </c>
      <c r="N52" s="58"/>
      <c r="O52" s="58">
        <f>N52-K52+L52</f>
        <v>-2</v>
      </c>
      <c r="P52" s="70">
        <f>N52*Q52</f>
        <v>0</v>
      </c>
      <c r="Q52" s="68"/>
      <c r="R52" s="76"/>
      <c r="S52" s="78"/>
      <c r="T52" s="80">
        <f>J52*Q52</f>
        <v>0</v>
      </c>
      <c r="U52" s="82"/>
    </row>
    <row r="53" spans="1:21" s="52" customFormat="1" ht="13.6" customHeight="1" thickBot="1" x14ac:dyDescent="0.25">
      <c r="A53" s="22"/>
      <c r="B53" s="59">
        <f>ROW(B53) - ROW($B$9)</f>
        <v>44</v>
      </c>
      <c r="C53" s="73" t="s">
        <v>46</v>
      </c>
      <c r="D53" s="75" t="s">
        <v>100</v>
      </c>
      <c r="E53" s="73" t="s">
        <v>149</v>
      </c>
      <c r="F53" s="53" t="s">
        <v>184</v>
      </c>
      <c r="G53" s="97" t="s">
        <v>235</v>
      </c>
      <c r="H53" s="97"/>
      <c r="I53" s="97"/>
      <c r="J53" s="53">
        <v>1</v>
      </c>
      <c r="K53" s="53">
        <f>IF(G$6&lt;&gt;"", J53*G$6, J53)</f>
        <v>1</v>
      </c>
      <c r="L53" s="53">
        <v>0</v>
      </c>
      <c r="M53" s="54">
        <f>IF(L53&lt;K53, K53-L53, 0)</f>
        <v>1</v>
      </c>
      <c r="N53" s="54"/>
      <c r="O53" s="54">
        <f>N53-K53+L53</f>
        <v>-1</v>
      </c>
      <c r="P53" s="71">
        <f>N53*Q53</f>
        <v>0</v>
      </c>
      <c r="Q53" s="69"/>
      <c r="R53" s="77"/>
      <c r="S53" s="79"/>
      <c r="T53" s="81">
        <f>J53*Q53</f>
        <v>0</v>
      </c>
      <c r="U53" s="83"/>
    </row>
    <row r="54" spans="1:21" s="52" customFormat="1" ht="13.6" customHeight="1" x14ac:dyDescent="0.2">
      <c r="A54" s="22"/>
      <c r="B54" s="57">
        <f>ROW(B54) - ROW($B$9)</f>
        <v>45</v>
      </c>
      <c r="C54" s="72" t="s">
        <v>46</v>
      </c>
      <c r="D54" s="74" t="s">
        <v>101</v>
      </c>
      <c r="E54" s="72">
        <v>434331013822</v>
      </c>
      <c r="F54" s="55">
        <v>434351045816</v>
      </c>
      <c r="G54" s="96" t="s">
        <v>236</v>
      </c>
      <c r="H54" s="96"/>
      <c r="I54" s="96"/>
      <c r="J54" s="55">
        <v>1</v>
      </c>
      <c r="K54" s="55">
        <f>IF(G$6&lt;&gt;"", J54*G$6, J54)</f>
        <v>1</v>
      </c>
      <c r="L54" s="55">
        <v>0</v>
      </c>
      <c r="M54" s="58">
        <f>IF(L54&lt;K54, K54-L54, 0)</f>
        <v>1</v>
      </c>
      <c r="N54" s="58"/>
      <c r="O54" s="58">
        <f>N54-K54+L54</f>
        <v>-1</v>
      </c>
      <c r="P54" s="70">
        <f>N54*Q54</f>
        <v>0</v>
      </c>
      <c r="Q54" s="68"/>
      <c r="R54" s="76"/>
      <c r="S54" s="78"/>
      <c r="T54" s="80">
        <f>J54*Q54</f>
        <v>0</v>
      </c>
      <c r="U54" s="82"/>
    </row>
    <row r="55" spans="1:21" s="52" customFormat="1" ht="13.6" customHeight="1" thickBot="1" x14ac:dyDescent="0.25">
      <c r="A55" s="22"/>
      <c r="B55" s="59">
        <f>ROW(B55) - ROW($B$9)</f>
        <v>46</v>
      </c>
      <c r="C55" s="73" t="s">
        <v>46</v>
      </c>
      <c r="D55" s="75" t="s">
        <v>102</v>
      </c>
      <c r="E55" s="73" t="s">
        <v>150</v>
      </c>
      <c r="F55" s="53" t="s">
        <v>185</v>
      </c>
      <c r="G55" s="97" t="s">
        <v>237</v>
      </c>
      <c r="H55" s="97"/>
      <c r="I55" s="97"/>
      <c r="J55" s="53">
        <v>1</v>
      </c>
      <c r="K55" s="53">
        <f>IF(G$6&lt;&gt;"", J55*G$6, J55)</f>
        <v>1</v>
      </c>
      <c r="L55" s="53">
        <v>0</v>
      </c>
      <c r="M55" s="54">
        <f>IF(L55&lt;K55, K55-L55, 0)</f>
        <v>1</v>
      </c>
      <c r="N55" s="54"/>
      <c r="O55" s="54">
        <f>N55-K55+L55</f>
        <v>-1</v>
      </c>
      <c r="P55" s="71">
        <f>N55*Q55</f>
        <v>0</v>
      </c>
      <c r="Q55" s="69"/>
      <c r="R55" s="77"/>
      <c r="S55" s="79"/>
      <c r="T55" s="81">
        <f>J55*Q55</f>
        <v>0</v>
      </c>
      <c r="U55" s="83"/>
    </row>
    <row r="56" spans="1:21" s="52" customFormat="1" ht="13.6" customHeight="1" x14ac:dyDescent="0.2">
      <c r="A56" s="22"/>
      <c r="B56" s="57">
        <f>ROW(B56) - ROW($B$9)</f>
        <v>47</v>
      </c>
      <c r="C56" s="72" t="s">
        <v>46</v>
      </c>
      <c r="D56" s="74" t="s">
        <v>103</v>
      </c>
      <c r="E56" s="72" t="s">
        <v>151</v>
      </c>
      <c r="F56" s="55" t="s">
        <v>186</v>
      </c>
      <c r="G56" s="96" t="s">
        <v>238</v>
      </c>
      <c r="H56" s="96"/>
      <c r="I56" s="96"/>
      <c r="J56" s="55">
        <v>1</v>
      </c>
      <c r="K56" s="55">
        <f>IF(G$6&lt;&gt;"", J56*G$6, J56)</f>
        <v>1</v>
      </c>
      <c r="L56" s="55">
        <v>0</v>
      </c>
      <c r="M56" s="58">
        <f>IF(L56&lt;K56, K56-L56, 0)</f>
        <v>1</v>
      </c>
      <c r="N56" s="58"/>
      <c r="O56" s="58">
        <f>N56-K56+L56</f>
        <v>-1</v>
      </c>
      <c r="P56" s="70">
        <f>N56*Q56</f>
        <v>0</v>
      </c>
      <c r="Q56" s="68"/>
      <c r="R56" s="76"/>
      <c r="S56" s="78"/>
      <c r="T56" s="80">
        <f>J56*Q56</f>
        <v>0</v>
      </c>
      <c r="U56" s="82"/>
    </row>
    <row r="57" spans="1:21" s="52" customFormat="1" ht="13.6" customHeight="1" thickBot="1" x14ac:dyDescent="0.25">
      <c r="A57" s="22"/>
      <c r="B57" s="59">
        <f>ROW(B57) - ROW($B$9)</f>
        <v>48</v>
      </c>
      <c r="C57" s="73" t="s">
        <v>46</v>
      </c>
      <c r="D57" s="75" t="s">
        <v>104</v>
      </c>
      <c r="E57" s="73" t="s">
        <v>152</v>
      </c>
      <c r="F57" s="53" t="s">
        <v>187</v>
      </c>
      <c r="G57" s="97" t="s">
        <v>237</v>
      </c>
      <c r="H57" s="97"/>
      <c r="I57" s="97"/>
      <c r="J57" s="53">
        <v>3</v>
      </c>
      <c r="K57" s="53">
        <f>IF(G$6&lt;&gt;"", J57*G$6, J57)</f>
        <v>3</v>
      </c>
      <c r="L57" s="53">
        <v>0</v>
      </c>
      <c r="M57" s="54">
        <f>IF(L57&lt;K57, K57-L57, 0)</f>
        <v>3</v>
      </c>
      <c r="N57" s="54"/>
      <c r="O57" s="54">
        <f>N57-K57+L57</f>
        <v>-3</v>
      </c>
      <c r="P57" s="71">
        <f>N57*Q57</f>
        <v>0</v>
      </c>
      <c r="Q57" s="69"/>
      <c r="R57" s="77"/>
      <c r="S57" s="79"/>
      <c r="T57" s="81">
        <f>J57*Q57</f>
        <v>0</v>
      </c>
      <c r="U57" s="83"/>
    </row>
    <row r="58" spans="1:21" s="52" customFormat="1" ht="13.6" customHeight="1" x14ac:dyDescent="0.2">
      <c r="A58" s="22"/>
      <c r="B58" s="57">
        <f>ROW(B58) - ROW($B$9)</f>
        <v>49</v>
      </c>
      <c r="C58" s="72" t="s">
        <v>46</v>
      </c>
      <c r="D58" s="74" t="s">
        <v>105</v>
      </c>
      <c r="E58" s="72" t="s">
        <v>153</v>
      </c>
      <c r="F58" s="55" t="s">
        <v>188</v>
      </c>
      <c r="G58" s="96" t="s">
        <v>239</v>
      </c>
      <c r="H58" s="96"/>
      <c r="I58" s="96"/>
      <c r="J58" s="55">
        <v>2</v>
      </c>
      <c r="K58" s="55">
        <f>IF(G$6&lt;&gt;"", J58*G$6, J58)</f>
        <v>2</v>
      </c>
      <c r="L58" s="55">
        <v>0</v>
      </c>
      <c r="M58" s="58">
        <f>IF(L58&lt;K58, K58-L58, 0)</f>
        <v>2</v>
      </c>
      <c r="N58" s="58"/>
      <c r="O58" s="58">
        <f>N58-K58+L58</f>
        <v>-2</v>
      </c>
      <c r="P58" s="70">
        <f>N58*Q58</f>
        <v>0</v>
      </c>
      <c r="Q58" s="68"/>
      <c r="R58" s="76"/>
      <c r="S58" s="78"/>
      <c r="T58" s="80">
        <f>J58*Q58</f>
        <v>0</v>
      </c>
      <c r="U58" s="82"/>
    </row>
    <row r="59" spans="1:21" s="52" customFormat="1" ht="13.6" customHeight="1" thickBot="1" x14ac:dyDescent="0.25">
      <c r="A59" s="22"/>
      <c r="B59" s="59">
        <f>ROW(B59) - ROW($B$9)</f>
        <v>50</v>
      </c>
      <c r="C59" s="73" t="s">
        <v>55</v>
      </c>
      <c r="D59" s="75" t="s">
        <v>106</v>
      </c>
      <c r="E59" s="73" t="s">
        <v>154</v>
      </c>
      <c r="F59" s="53" t="s">
        <v>189</v>
      </c>
      <c r="G59" s="97" t="s">
        <v>240</v>
      </c>
      <c r="H59" s="97"/>
      <c r="I59" s="97"/>
      <c r="J59" s="53">
        <v>2</v>
      </c>
      <c r="K59" s="53">
        <f>IF(G$6&lt;&gt;"", J59*G$6, J59)</f>
        <v>2</v>
      </c>
      <c r="L59" s="53">
        <v>0</v>
      </c>
      <c r="M59" s="54">
        <f>IF(L59&lt;K59, K59-L59, 0)</f>
        <v>2</v>
      </c>
      <c r="N59" s="54"/>
      <c r="O59" s="54">
        <f>N59-K59+L59</f>
        <v>-2</v>
      </c>
      <c r="P59" s="71">
        <f>N59*Q59</f>
        <v>0</v>
      </c>
      <c r="Q59" s="69"/>
      <c r="R59" s="77"/>
      <c r="S59" s="79"/>
      <c r="T59" s="81">
        <f>J59*Q59</f>
        <v>0</v>
      </c>
      <c r="U59" s="83"/>
    </row>
    <row r="60" spans="1:21" s="52" customFormat="1" ht="13.6" customHeight="1" x14ac:dyDescent="0.2">
      <c r="A60" s="22"/>
      <c r="B60" s="57">
        <f>ROW(B60) - ROW($B$9)</f>
        <v>51</v>
      </c>
      <c r="C60" s="72" t="s">
        <v>46</v>
      </c>
      <c r="D60" s="74" t="s">
        <v>107</v>
      </c>
      <c r="E60" s="72" t="s">
        <v>155</v>
      </c>
      <c r="F60" s="55" t="s">
        <v>190</v>
      </c>
      <c r="G60" s="96" t="s">
        <v>241</v>
      </c>
      <c r="H60" s="96"/>
      <c r="I60" s="96"/>
      <c r="J60" s="55">
        <v>1</v>
      </c>
      <c r="K60" s="55">
        <f>IF(G$6&lt;&gt;"", J60*G$6, J60)</f>
        <v>1</v>
      </c>
      <c r="L60" s="55">
        <v>0</v>
      </c>
      <c r="M60" s="58">
        <f>IF(L60&lt;K60, K60-L60, 0)</f>
        <v>1</v>
      </c>
      <c r="N60" s="58"/>
      <c r="O60" s="58">
        <f>N60-K60+L60</f>
        <v>-1</v>
      </c>
      <c r="P60" s="70">
        <f>N60*Q60</f>
        <v>0</v>
      </c>
      <c r="Q60" s="68"/>
      <c r="R60" s="76"/>
      <c r="S60" s="78"/>
      <c r="T60" s="80">
        <f>J60*Q60</f>
        <v>0</v>
      </c>
      <c r="U60" s="82"/>
    </row>
    <row r="61" spans="1:21" s="52" customFormat="1" ht="13.6" customHeight="1" thickBot="1" x14ac:dyDescent="0.25">
      <c r="A61" s="22"/>
      <c r="B61" s="59">
        <f>ROW(B61) - ROW($B$9)</f>
        <v>52</v>
      </c>
      <c r="C61" s="73" t="s">
        <v>46</v>
      </c>
      <c r="D61" s="75" t="s">
        <v>108</v>
      </c>
      <c r="E61" s="73" t="s">
        <v>156</v>
      </c>
      <c r="F61" s="53" t="s">
        <v>191</v>
      </c>
      <c r="G61" s="97" t="s">
        <v>242</v>
      </c>
      <c r="H61" s="97"/>
      <c r="I61" s="97"/>
      <c r="J61" s="53">
        <v>1</v>
      </c>
      <c r="K61" s="53">
        <f>IF(G$6&lt;&gt;"", J61*G$6, J61)</f>
        <v>1</v>
      </c>
      <c r="L61" s="53">
        <v>0</v>
      </c>
      <c r="M61" s="54">
        <f>IF(L61&lt;K61, K61-L61, 0)</f>
        <v>1</v>
      </c>
      <c r="N61" s="54"/>
      <c r="O61" s="54">
        <f>N61-K61+L61</f>
        <v>-1</v>
      </c>
      <c r="P61" s="71">
        <f>N61*Q61</f>
        <v>0</v>
      </c>
      <c r="Q61" s="69"/>
      <c r="R61" s="77"/>
      <c r="S61" s="79"/>
      <c r="T61" s="81">
        <f>J61*Q61</f>
        <v>0</v>
      </c>
      <c r="U61" s="83"/>
    </row>
    <row r="62" spans="1:21" s="52" customFormat="1" ht="13.6" customHeight="1" x14ac:dyDescent="0.2">
      <c r="A62" s="22"/>
      <c r="B62" s="57">
        <f>ROW(B62) - ROW($B$9)</f>
        <v>53</v>
      </c>
      <c r="C62" s="72" t="s">
        <v>46</v>
      </c>
      <c r="D62" s="74" t="s">
        <v>109</v>
      </c>
      <c r="E62" s="72" t="s">
        <v>157</v>
      </c>
      <c r="F62" s="55" t="s">
        <v>191</v>
      </c>
      <c r="G62" s="96" t="s">
        <v>243</v>
      </c>
      <c r="H62" s="96"/>
      <c r="I62" s="96"/>
      <c r="J62" s="55">
        <v>1</v>
      </c>
      <c r="K62" s="55">
        <f>IF(G$6&lt;&gt;"", J62*G$6, J62)</f>
        <v>1</v>
      </c>
      <c r="L62" s="55">
        <v>0</v>
      </c>
      <c r="M62" s="58">
        <f>IF(L62&lt;K62, K62-L62, 0)</f>
        <v>1</v>
      </c>
      <c r="N62" s="58"/>
      <c r="O62" s="58">
        <f>N62-K62+L62</f>
        <v>-1</v>
      </c>
      <c r="P62" s="70">
        <f>N62*Q62</f>
        <v>0</v>
      </c>
      <c r="Q62" s="68"/>
      <c r="R62" s="76"/>
      <c r="S62" s="78"/>
      <c r="T62" s="80">
        <f>J62*Q62</f>
        <v>0</v>
      </c>
      <c r="U62" s="82"/>
    </row>
    <row r="63" spans="1:21" s="52" customFormat="1" ht="13.6" customHeight="1" thickBot="1" x14ac:dyDescent="0.25">
      <c r="A63" s="22"/>
      <c r="B63" s="59">
        <f>ROW(B63) - ROW($B$9)</f>
        <v>54</v>
      </c>
      <c r="C63" s="73" t="s">
        <v>46</v>
      </c>
      <c r="D63" s="75" t="s">
        <v>110</v>
      </c>
      <c r="E63" s="73" t="s">
        <v>158</v>
      </c>
      <c r="F63" s="53" t="s">
        <v>192</v>
      </c>
      <c r="G63" s="97" t="s">
        <v>244</v>
      </c>
      <c r="H63" s="97"/>
      <c r="I63" s="97"/>
      <c r="J63" s="53">
        <v>1</v>
      </c>
      <c r="K63" s="53">
        <f>IF(G$6&lt;&gt;"", J63*G$6, J63)</f>
        <v>1</v>
      </c>
      <c r="L63" s="53">
        <v>0</v>
      </c>
      <c r="M63" s="54">
        <f>IF(L63&lt;K63, K63-L63, 0)</f>
        <v>1</v>
      </c>
      <c r="N63" s="54"/>
      <c r="O63" s="54">
        <f>N63-K63+L63</f>
        <v>-1</v>
      </c>
      <c r="P63" s="71">
        <f>N63*Q63</f>
        <v>0</v>
      </c>
      <c r="Q63" s="69"/>
      <c r="R63" s="77"/>
      <c r="S63" s="79"/>
      <c r="T63" s="81">
        <f>J63*Q63</f>
        <v>0</v>
      </c>
      <c r="U63" s="83"/>
    </row>
    <row r="64" spans="1:21" x14ac:dyDescent="0.2">
      <c r="A64" s="22"/>
      <c r="B64" s="57">
        <f>ROW(B64) - ROW($B$9)</f>
        <v>55</v>
      </c>
      <c r="C64" s="72" t="s">
        <v>46</v>
      </c>
      <c r="D64" s="74" t="s">
        <v>111</v>
      </c>
      <c r="E64" s="72">
        <v>830108208209</v>
      </c>
      <c r="F64" s="55">
        <v>830108208209</v>
      </c>
      <c r="G64" s="96" t="s">
        <v>245</v>
      </c>
      <c r="H64" s="96"/>
      <c r="I64" s="96"/>
      <c r="J64" s="55">
        <v>2</v>
      </c>
      <c r="K64" s="55">
        <f>IF(G$6&lt;&gt;"", J64*G$6, J64)</f>
        <v>2</v>
      </c>
      <c r="L64" s="55">
        <v>0</v>
      </c>
      <c r="M64" s="58">
        <f>IF(L64&lt;K64, K64-L64, 0)</f>
        <v>2</v>
      </c>
      <c r="N64" s="58"/>
      <c r="O64" s="58">
        <f>N64-K64+L64</f>
        <v>-2</v>
      </c>
      <c r="P64" s="70">
        <f>N64*Q64</f>
        <v>0</v>
      </c>
      <c r="Q64" s="68"/>
      <c r="R64" s="76"/>
      <c r="S64" s="78"/>
      <c r="T64" s="80">
        <f>J64*Q64</f>
        <v>0</v>
      </c>
      <c r="U64" s="82"/>
    </row>
    <row r="65" spans="1:10" x14ac:dyDescent="0.2">
      <c r="A65" s="12"/>
      <c r="B65" s="13"/>
      <c r="C65" s="13"/>
      <c r="D65" s="13"/>
      <c r="E65" s="14"/>
      <c r="F65" s="14"/>
      <c r="G65" s="14"/>
      <c r="H65" s="14"/>
      <c r="I65" s="14"/>
      <c r="J65" s="13"/>
    </row>
    <row r="66" spans="1:10" x14ac:dyDescent="0.2">
      <c r="A66" s="12"/>
      <c r="B66" s="13"/>
      <c r="C66" s="13"/>
      <c r="D66" s="13"/>
      <c r="E66" s="14"/>
      <c r="F66" s="14"/>
      <c r="G66" s="14"/>
      <c r="H66" s="14"/>
      <c r="I66" s="14"/>
      <c r="J66" s="13"/>
    </row>
    <row r="67" spans="1:10" x14ac:dyDescent="0.2">
      <c r="A67" s="12"/>
      <c r="B67" s="13"/>
      <c r="C67" s="13"/>
      <c r="D67" s="13"/>
      <c r="E67" s="14"/>
      <c r="F67" s="14"/>
      <c r="G67" s="14"/>
      <c r="H67" s="14"/>
      <c r="I67" s="14"/>
      <c r="J67" s="13"/>
    </row>
  </sheetData>
  <mergeCells count="59">
    <mergeCell ref="G61:I61"/>
    <mergeCell ref="G62:I62"/>
    <mergeCell ref="G63:I63"/>
    <mergeCell ref="G56:I56"/>
    <mergeCell ref="G57:I57"/>
    <mergeCell ref="G58:I58"/>
    <mergeCell ref="G59:I59"/>
    <mergeCell ref="G60:I60"/>
    <mergeCell ref="G51:I51"/>
    <mergeCell ref="G52:I52"/>
    <mergeCell ref="G53:I53"/>
    <mergeCell ref="G54:I54"/>
    <mergeCell ref="G55:I55"/>
    <mergeCell ref="G46:I46"/>
    <mergeCell ref="G47:I47"/>
    <mergeCell ref="G48:I48"/>
    <mergeCell ref="G49:I49"/>
    <mergeCell ref="G50:I50"/>
    <mergeCell ref="G41:I41"/>
    <mergeCell ref="G42:I42"/>
    <mergeCell ref="G43:I43"/>
    <mergeCell ref="G44:I44"/>
    <mergeCell ref="G45:I45"/>
    <mergeCell ref="G36:I36"/>
    <mergeCell ref="G37:I37"/>
    <mergeCell ref="G38:I38"/>
    <mergeCell ref="G39:I39"/>
    <mergeCell ref="G40:I40"/>
    <mergeCell ref="G31:I31"/>
    <mergeCell ref="G32:I32"/>
    <mergeCell ref="G33:I33"/>
    <mergeCell ref="G34:I34"/>
    <mergeCell ref="G35:I35"/>
    <mergeCell ref="G26:I26"/>
    <mergeCell ref="G27:I27"/>
    <mergeCell ref="G28:I28"/>
    <mergeCell ref="G29:I29"/>
    <mergeCell ref="G30:I30"/>
    <mergeCell ref="G21:I21"/>
    <mergeCell ref="G22:I22"/>
    <mergeCell ref="G23:I23"/>
    <mergeCell ref="G24:I24"/>
    <mergeCell ref="G25:I25"/>
    <mergeCell ref="T1:U2"/>
    <mergeCell ref="G64:I64"/>
    <mergeCell ref="M1:S1"/>
    <mergeCell ref="H3:I3"/>
    <mergeCell ref="G10:I10"/>
    <mergeCell ref="G11:I11"/>
    <mergeCell ref="G9:I9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</mergeCells>
  <phoneticPr fontId="0" type="noConversion"/>
  <printOptions horizontalCentered="1" verticalCentered="1"/>
  <pageMargins left="0" right="0" top="0" bottom="0" header="0" footer="0"/>
  <pageSetup paperSize="9" scale="65" pageOrder="overThenDown" orientation="landscape" horizontalDpi="4294967293" verticalDpi="200" r:id="rId1"/>
  <headerFooter alignWithMargins="0">
    <oddFooter>&amp;L&amp;BAltium Limited Confidential&amp;B&amp;C&amp;D&amp;RPage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6"/>
  <sheetViews>
    <sheetView workbookViewId="0">
      <selection activeCell="B16" sqref="B16"/>
    </sheetView>
  </sheetViews>
  <sheetFormatPr defaultRowHeight="12.45" x14ac:dyDescent="0.2"/>
  <cols>
    <col min="1" max="1" width="28" bestFit="1" customWidth="1"/>
    <col min="2" max="2" width="110.5" customWidth="1"/>
  </cols>
  <sheetData>
    <row r="1" spans="1:2" ht="13.1" x14ac:dyDescent="0.2">
      <c r="A1" s="10" t="s">
        <v>0</v>
      </c>
      <c r="B1" s="107" t="s">
        <v>247</v>
      </c>
    </row>
    <row r="2" spans="1:2" ht="13.1" x14ac:dyDescent="0.2">
      <c r="A2" s="9" t="s">
        <v>1</v>
      </c>
      <c r="B2" s="108" t="s">
        <v>40</v>
      </c>
    </row>
    <row r="3" spans="1:2" ht="13.1" x14ac:dyDescent="0.2">
      <c r="A3" s="10" t="s">
        <v>2</v>
      </c>
      <c r="B3" s="109" t="s">
        <v>41</v>
      </c>
    </row>
    <row r="4" spans="1:2" ht="13.1" x14ac:dyDescent="0.2">
      <c r="A4" s="9" t="s">
        <v>3</v>
      </c>
      <c r="B4" s="108" t="s">
        <v>40</v>
      </c>
    </row>
    <row r="5" spans="1:2" ht="13.1" x14ac:dyDescent="0.2">
      <c r="A5" s="10" t="s">
        <v>4</v>
      </c>
      <c r="B5" s="109" t="s">
        <v>247</v>
      </c>
    </row>
    <row r="6" spans="1:2" ht="13.1" x14ac:dyDescent="0.2">
      <c r="A6" s="9" t="s">
        <v>5</v>
      </c>
      <c r="B6" s="108" t="s">
        <v>39</v>
      </c>
    </row>
    <row r="7" spans="1:2" ht="13.1" x14ac:dyDescent="0.2">
      <c r="A7" s="10" t="s">
        <v>6</v>
      </c>
      <c r="B7" s="109" t="s">
        <v>248</v>
      </c>
    </row>
    <row r="8" spans="1:2" ht="13.1" x14ac:dyDescent="0.2">
      <c r="A8" s="9" t="s">
        <v>7</v>
      </c>
      <c r="B8" s="108" t="s">
        <v>43</v>
      </c>
    </row>
    <row r="9" spans="1:2" ht="13.1" x14ac:dyDescent="0.2">
      <c r="A9" s="10" t="s">
        <v>8</v>
      </c>
      <c r="B9" s="109" t="s">
        <v>42</v>
      </c>
    </row>
    <row r="10" spans="1:2" ht="13.1" x14ac:dyDescent="0.2">
      <c r="A10" s="9" t="s">
        <v>9</v>
      </c>
      <c r="B10" s="108" t="s">
        <v>249</v>
      </c>
    </row>
    <row r="11" spans="1:2" ht="13.1" x14ac:dyDescent="0.2">
      <c r="A11" s="10" t="s">
        <v>10</v>
      </c>
      <c r="B11" s="109" t="s">
        <v>250</v>
      </c>
    </row>
    <row r="12" spans="1:2" ht="13.1" x14ac:dyDescent="0.2">
      <c r="A12" s="9" t="s">
        <v>11</v>
      </c>
      <c r="B12" s="108" t="s">
        <v>251</v>
      </c>
    </row>
    <row r="13" spans="1:2" ht="13.1" x14ac:dyDescent="0.2">
      <c r="A13" s="10" t="s">
        <v>12</v>
      </c>
      <c r="B13" s="109" t="s">
        <v>252</v>
      </c>
    </row>
    <row r="14" spans="1:2" ht="13.1" x14ac:dyDescent="0.2">
      <c r="A14" s="9" t="s">
        <v>13</v>
      </c>
      <c r="B14" s="108" t="s">
        <v>250</v>
      </c>
    </row>
    <row r="15" spans="1:2" ht="13.1" x14ac:dyDescent="0.2">
      <c r="A15" s="10" t="s">
        <v>21</v>
      </c>
      <c r="B15" s="11" t="s">
        <v>253</v>
      </c>
    </row>
    <row r="16" spans="1:2" ht="13.1" x14ac:dyDescent="0.2">
      <c r="A16" s="9" t="s">
        <v>22</v>
      </c>
      <c r="B16" s="5" t="s">
        <v>254</v>
      </c>
    </row>
  </sheetData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Part List Report</vt:lpstr>
      <vt:lpstr>Project Information</vt:lpstr>
    </vt:vector>
  </TitlesOfParts>
  <Company>Altium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Mourtsiadis</dc:creator>
  <cp:lastModifiedBy>Ioannis Mourtsiadis</cp:lastModifiedBy>
  <cp:lastPrinted>2020-05-03T22:55:25Z</cp:lastPrinted>
  <dcterms:created xsi:type="dcterms:W3CDTF">2002-11-05T15:28:02Z</dcterms:created>
  <dcterms:modified xsi:type="dcterms:W3CDTF">2025-08-04T22:08:45Z</dcterms:modified>
</cp:coreProperties>
</file>