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PiModules\XTRONICA\Xtronica CB\Project Outputs for Xtronica CB 3-17-2026 12-33-38 AM\"/>
    </mc:Choice>
  </mc:AlternateContent>
  <xr:revisionPtr revIDLastSave="0" documentId="13_ncr:1_{9676FC77-65CE-4DEC-BA9C-8AB85A70ED99}" xr6:coauthVersionLast="47" xr6:coauthVersionMax="47" xr10:uidLastSave="{00000000-0000-0000-0000-000000000000}"/>
  <bookViews>
    <workbookView xWindow="-103" yWindow="-103" windowWidth="32372" windowHeight="12951" tabRatio="271" xr2:uid="{00000000-000D-0000-FFFF-FFFF00000000}"/>
  </bookViews>
  <sheets>
    <sheet name="Part List Report" sheetId="3" r:id="rId1"/>
    <sheet name="Project Informatio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2" i="3" l="1"/>
  <c r="T161" i="3"/>
  <c r="P161" i="3"/>
  <c r="K161" i="3"/>
  <c r="M161" i="3" s="1"/>
  <c r="B161" i="3"/>
  <c r="T160" i="3"/>
  <c r="P160" i="3"/>
  <c r="K160" i="3"/>
  <c r="M160" i="3" s="1"/>
  <c r="B160" i="3"/>
  <c r="T159" i="3"/>
  <c r="P159" i="3"/>
  <c r="K159" i="3"/>
  <c r="O159" i="3" s="1"/>
  <c r="B159" i="3"/>
  <c r="T158" i="3"/>
  <c r="P158" i="3"/>
  <c r="K158" i="3"/>
  <c r="O158" i="3" s="1"/>
  <c r="B158" i="3"/>
  <c r="T157" i="3"/>
  <c r="P157" i="3"/>
  <c r="O157" i="3"/>
  <c r="K157" i="3"/>
  <c r="M157" i="3" s="1"/>
  <c r="B157" i="3"/>
  <c r="T156" i="3"/>
  <c r="P156" i="3"/>
  <c r="K156" i="3"/>
  <c r="O156" i="3" s="1"/>
  <c r="B156" i="3"/>
  <c r="T155" i="3"/>
  <c r="P155" i="3"/>
  <c r="K155" i="3"/>
  <c r="M155" i="3" s="1"/>
  <c r="B155" i="3"/>
  <c r="T154" i="3"/>
  <c r="P154" i="3"/>
  <c r="K154" i="3"/>
  <c r="O154" i="3" s="1"/>
  <c r="B154" i="3"/>
  <c r="T153" i="3"/>
  <c r="P153" i="3"/>
  <c r="K153" i="3"/>
  <c r="O153" i="3" s="1"/>
  <c r="B153" i="3"/>
  <c r="T152" i="3"/>
  <c r="P152" i="3"/>
  <c r="K152" i="3"/>
  <c r="M152" i="3" s="1"/>
  <c r="B152" i="3"/>
  <c r="T151" i="3"/>
  <c r="P151" i="3"/>
  <c r="K151" i="3"/>
  <c r="M151" i="3" s="1"/>
  <c r="B151" i="3"/>
  <c r="T150" i="3"/>
  <c r="P150" i="3"/>
  <c r="K150" i="3"/>
  <c r="O150" i="3" s="1"/>
  <c r="B150" i="3"/>
  <c r="T149" i="3"/>
  <c r="P149" i="3"/>
  <c r="K149" i="3"/>
  <c r="O149" i="3" s="1"/>
  <c r="B149" i="3"/>
  <c r="T148" i="3"/>
  <c r="P148" i="3"/>
  <c r="K148" i="3"/>
  <c r="M148" i="3" s="1"/>
  <c r="B148" i="3"/>
  <c r="T147" i="3"/>
  <c r="P147" i="3"/>
  <c r="K147" i="3"/>
  <c r="M147" i="3" s="1"/>
  <c r="B147" i="3"/>
  <c r="T146" i="3"/>
  <c r="P146" i="3"/>
  <c r="K146" i="3"/>
  <c r="O146" i="3" s="1"/>
  <c r="B146" i="3"/>
  <c r="T145" i="3"/>
  <c r="P145" i="3"/>
  <c r="K145" i="3"/>
  <c r="O145" i="3" s="1"/>
  <c r="B145" i="3"/>
  <c r="T144" i="3"/>
  <c r="P144" i="3"/>
  <c r="K144" i="3"/>
  <c r="O144" i="3" s="1"/>
  <c r="B144" i="3"/>
  <c r="T143" i="3"/>
  <c r="P143" i="3"/>
  <c r="K143" i="3"/>
  <c r="O143" i="3" s="1"/>
  <c r="B143" i="3"/>
  <c r="T142" i="3"/>
  <c r="P142" i="3"/>
  <c r="K142" i="3"/>
  <c r="O142" i="3" s="1"/>
  <c r="B142" i="3"/>
  <c r="T141" i="3"/>
  <c r="P141" i="3"/>
  <c r="K141" i="3"/>
  <c r="M141" i="3" s="1"/>
  <c r="B141" i="3"/>
  <c r="T140" i="3"/>
  <c r="P140" i="3"/>
  <c r="K140" i="3"/>
  <c r="O140" i="3" s="1"/>
  <c r="B140" i="3"/>
  <c r="T139" i="3"/>
  <c r="P139" i="3"/>
  <c r="K139" i="3"/>
  <c r="O139" i="3" s="1"/>
  <c r="B139" i="3"/>
  <c r="T138" i="3"/>
  <c r="P138" i="3"/>
  <c r="K138" i="3"/>
  <c r="O138" i="3" s="1"/>
  <c r="B138" i="3"/>
  <c r="T137" i="3"/>
  <c r="P137" i="3"/>
  <c r="K137" i="3"/>
  <c r="O137" i="3" s="1"/>
  <c r="B137" i="3"/>
  <c r="T136" i="3"/>
  <c r="P136" i="3"/>
  <c r="K136" i="3"/>
  <c r="O136" i="3" s="1"/>
  <c r="B136" i="3"/>
  <c r="T135" i="3"/>
  <c r="P135" i="3"/>
  <c r="K135" i="3"/>
  <c r="O135" i="3" s="1"/>
  <c r="B135" i="3"/>
  <c r="T134" i="3"/>
  <c r="P134" i="3"/>
  <c r="K134" i="3"/>
  <c r="O134" i="3" s="1"/>
  <c r="B134" i="3"/>
  <c r="T133" i="3"/>
  <c r="P133" i="3"/>
  <c r="K133" i="3"/>
  <c r="M133" i="3" s="1"/>
  <c r="B133" i="3"/>
  <c r="T132" i="3"/>
  <c r="P132" i="3"/>
  <c r="K132" i="3"/>
  <c r="O132" i="3" s="1"/>
  <c r="B132" i="3"/>
  <c r="T131" i="3"/>
  <c r="P131" i="3"/>
  <c r="K131" i="3"/>
  <c r="M131" i="3" s="1"/>
  <c r="B131" i="3"/>
  <c r="T130" i="3"/>
  <c r="P130" i="3"/>
  <c r="K130" i="3"/>
  <c r="O130" i="3" s="1"/>
  <c r="B130" i="3"/>
  <c r="T129" i="3"/>
  <c r="P129" i="3"/>
  <c r="K129" i="3"/>
  <c r="M129" i="3" s="1"/>
  <c r="B129" i="3"/>
  <c r="T128" i="3"/>
  <c r="P128" i="3"/>
  <c r="K128" i="3"/>
  <c r="M128" i="3" s="1"/>
  <c r="B128" i="3"/>
  <c r="T127" i="3"/>
  <c r="P127" i="3"/>
  <c r="O127" i="3"/>
  <c r="K127" i="3"/>
  <c r="M127" i="3" s="1"/>
  <c r="B127" i="3"/>
  <c r="T126" i="3"/>
  <c r="P126" i="3"/>
  <c r="K126" i="3"/>
  <c r="O126" i="3" s="1"/>
  <c r="B126" i="3"/>
  <c r="T125" i="3"/>
  <c r="P125" i="3"/>
  <c r="K125" i="3"/>
  <c r="O125" i="3" s="1"/>
  <c r="B125" i="3"/>
  <c r="T124" i="3"/>
  <c r="P124" i="3"/>
  <c r="K124" i="3"/>
  <c r="O124" i="3" s="1"/>
  <c r="B124" i="3"/>
  <c r="T123" i="3"/>
  <c r="P123" i="3"/>
  <c r="K123" i="3"/>
  <c r="M123" i="3" s="1"/>
  <c r="B123" i="3"/>
  <c r="T122" i="3"/>
  <c r="P122" i="3"/>
  <c r="K122" i="3"/>
  <c r="M122" i="3" s="1"/>
  <c r="B122" i="3"/>
  <c r="T121" i="3"/>
  <c r="P121" i="3"/>
  <c r="K121" i="3"/>
  <c r="O121" i="3" s="1"/>
  <c r="B121" i="3"/>
  <c r="T120" i="3"/>
  <c r="P120" i="3"/>
  <c r="K120" i="3"/>
  <c r="O120" i="3" s="1"/>
  <c r="B120" i="3"/>
  <c r="T119" i="3"/>
  <c r="P119" i="3"/>
  <c r="K119" i="3"/>
  <c r="O119" i="3" s="1"/>
  <c r="B119" i="3"/>
  <c r="T118" i="3"/>
  <c r="P118" i="3"/>
  <c r="K118" i="3"/>
  <c r="O118" i="3" s="1"/>
  <c r="B118" i="3"/>
  <c r="T117" i="3"/>
  <c r="P117" i="3"/>
  <c r="K117" i="3"/>
  <c r="M117" i="3" s="1"/>
  <c r="B117" i="3"/>
  <c r="T116" i="3"/>
  <c r="P116" i="3"/>
  <c r="K116" i="3"/>
  <c r="O116" i="3" s="1"/>
  <c r="B116" i="3"/>
  <c r="T115" i="3"/>
  <c r="P115" i="3"/>
  <c r="K115" i="3"/>
  <c r="O115" i="3" s="1"/>
  <c r="B115" i="3"/>
  <c r="T114" i="3"/>
  <c r="P114" i="3"/>
  <c r="K114" i="3"/>
  <c r="O114" i="3" s="1"/>
  <c r="B114" i="3"/>
  <c r="T113" i="3"/>
  <c r="P113" i="3"/>
  <c r="K113" i="3"/>
  <c r="M113" i="3" s="1"/>
  <c r="B113" i="3"/>
  <c r="T112" i="3"/>
  <c r="P112" i="3"/>
  <c r="K112" i="3"/>
  <c r="O112" i="3" s="1"/>
  <c r="B112" i="3"/>
  <c r="T111" i="3"/>
  <c r="P111" i="3"/>
  <c r="K111" i="3"/>
  <c r="M111" i="3" s="1"/>
  <c r="B111" i="3"/>
  <c r="T110" i="3"/>
  <c r="P110" i="3"/>
  <c r="K110" i="3"/>
  <c r="O110" i="3" s="1"/>
  <c r="B110" i="3"/>
  <c r="T109" i="3"/>
  <c r="P109" i="3"/>
  <c r="K109" i="3"/>
  <c r="O109" i="3" s="1"/>
  <c r="B109" i="3"/>
  <c r="T108" i="3"/>
  <c r="P108" i="3"/>
  <c r="K108" i="3"/>
  <c r="M108" i="3" s="1"/>
  <c r="B108" i="3"/>
  <c r="T107" i="3"/>
  <c r="P107" i="3"/>
  <c r="K107" i="3"/>
  <c r="O107" i="3" s="1"/>
  <c r="B107" i="3"/>
  <c r="T106" i="3"/>
  <c r="P106" i="3"/>
  <c r="K106" i="3"/>
  <c r="O106" i="3" s="1"/>
  <c r="B106" i="3"/>
  <c r="T105" i="3"/>
  <c r="P105" i="3"/>
  <c r="K105" i="3"/>
  <c r="O105" i="3" s="1"/>
  <c r="B105" i="3"/>
  <c r="T104" i="3"/>
  <c r="P104" i="3"/>
  <c r="K104" i="3"/>
  <c r="M104" i="3" s="1"/>
  <c r="B104" i="3"/>
  <c r="T103" i="3"/>
  <c r="P103" i="3"/>
  <c r="K103" i="3"/>
  <c r="O103" i="3" s="1"/>
  <c r="B103" i="3"/>
  <c r="T102" i="3"/>
  <c r="P102" i="3"/>
  <c r="K102" i="3"/>
  <c r="O102" i="3" s="1"/>
  <c r="B102" i="3"/>
  <c r="T101" i="3"/>
  <c r="P101" i="3"/>
  <c r="K101" i="3"/>
  <c r="O101" i="3" s="1"/>
  <c r="B101" i="3"/>
  <c r="T100" i="3"/>
  <c r="P100" i="3"/>
  <c r="K100" i="3"/>
  <c r="O100" i="3" s="1"/>
  <c r="B100" i="3"/>
  <c r="T99" i="3"/>
  <c r="P99" i="3"/>
  <c r="K99" i="3"/>
  <c r="O99" i="3" s="1"/>
  <c r="B99" i="3"/>
  <c r="T98" i="3"/>
  <c r="P98" i="3"/>
  <c r="K98" i="3"/>
  <c r="O98" i="3" s="1"/>
  <c r="B98" i="3"/>
  <c r="T97" i="3"/>
  <c r="P97" i="3"/>
  <c r="O97" i="3"/>
  <c r="K97" i="3"/>
  <c r="M97" i="3" s="1"/>
  <c r="B97" i="3"/>
  <c r="T96" i="3"/>
  <c r="P96" i="3"/>
  <c r="K96" i="3"/>
  <c r="O96" i="3" s="1"/>
  <c r="B96" i="3"/>
  <c r="T95" i="3"/>
  <c r="P95" i="3"/>
  <c r="K95" i="3"/>
  <c r="O95" i="3" s="1"/>
  <c r="B95" i="3"/>
  <c r="T94" i="3"/>
  <c r="P94" i="3"/>
  <c r="K94" i="3"/>
  <c r="O94" i="3" s="1"/>
  <c r="B94" i="3"/>
  <c r="T93" i="3"/>
  <c r="P93" i="3"/>
  <c r="K93" i="3"/>
  <c r="O93" i="3" s="1"/>
  <c r="B93" i="3"/>
  <c r="T92" i="3"/>
  <c r="P92" i="3"/>
  <c r="K92" i="3"/>
  <c r="O92" i="3" s="1"/>
  <c r="B92" i="3"/>
  <c r="T91" i="3"/>
  <c r="P91" i="3"/>
  <c r="K91" i="3"/>
  <c r="O91" i="3" s="1"/>
  <c r="B91" i="3"/>
  <c r="T90" i="3"/>
  <c r="P90" i="3"/>
  <c r="K90" i="3"/>
  <c r="O90" i="3" s="1"/>
  <c r="B90" i="3"/>
  <c r="T89" i="3"/>
  <c r="P89" i="3"/>
  <c r="K89" i="3"/>
  <c r="O89" i="3" s="1"/>
  <c r="B89" i="3"/>
  <c r="T88" i="3"/>
  <c r="P88" i="3"/>
  <c r="K88" i="3"/>
  <c r="O88" i="3" s="1"/>
  <c r="B88" i="3"/>
  <c r="T87" i="3"/>
  <c r="P87" i="3"/>
  <c r="K87" i="3"/>
  <c r="O87" i="3" s="1"/>
  <c r="B87" i="3"/>
  <c r="T86" i="3"/>
  <c r="P86" i="3"/>
  <c r="K86" i="3"/>
  <c r="O86" i="3" s="1"/>
  <c r="B86" i="3"/>
  <c r="T85" i="3"/>
  <c r="P85" i="3"/>
  <c r="K85" i="3"/>
  <c r="O85" i="3" s="1"/>
  <c r="B85" i="3"/>
  <c r="T84" i="3"/>
  <c r="P84" i="3"/>
  <c r="K84" i="3"/>
  <c r="O84" i="3" s="1"/>
  <c r="B84" i="3"/>
  <c r="T83" i="3"/>
  <c r="P83" i="3"/>
  <c r="K83" i="3"/>
  <c r="O83" i="3" s="1"/>
  <c r="B83" i="3"/>
  <c r="T82" i="3"/>
  <c r="P82" i="3"/>
  <c r="O82" i="3"/>
  <c r="K82" i="3"/>
  <c r="M82" i="3" s="1"/>
  <c r="B82" i="3"/>
  <c r="T81" i="3"/>
  <c r="P81" i="3"/>
  <c r="K81" i="3"/>
  <c r="O81" i="3" s="1"/>
  <c r="B81" i="3"/>
  <c r="T80" i="3"/>
  <c r="P80" i="3"/>
  <c r="K80" i="3"/>
  <c r="M80" i="3" s="1"/>
  <c r="B80" i="3"/>
  <c r="T79" i="3"/>
  <c r="P79" i="3"/>
  <c r="K79" i="3"/>
  <c r="O79" i="3" s="1"/>
  <c r="B79" i="3"/>
  <c r="T78" i="3"/>
  <c r="P78" i="3"/>
  <c r="K78" i="3"/>
  <c r="O78" i="3" s="1"/>
  <c r="B78" i="3"/>
  <c r="T77" i="3"/>
  <c r="P77" i="3"/>
  <c r="K77" i="3"/>
  <c r="O77" i="3" s="1"/>
  <c r="B77" i="3"/>
  <c r="T76" i="3"/>
  <c r="P76" i="3"/>
  <c r="K76" i="3"/>
  <c r="O76" i="3" s="1"/>
  <c r="B76" i="3"/>
  <c r="T75" i="3"/>
  <c r="P75" i="3"/>
  <c r="K75" i="3"/>
  <c r="O75" i="3" s="1"/>
  <c r="B75" i="3"/>
  <c r="T74" i="3"/>
  <c r="P74" i="3"/>
  <c r="K74" i="3"/>
  <c r="O74" i="3" s="1"/>
  <c r="B74" i="3"/>
  <c r="T73" i="3"/>
  <c r="P73" i="3"/>
  <c r="K73" i="3"/>
  <c r="O73" i="3" s="1"/>
  <c r="B73" i="3"/>
  <c r="T72" i="3"/>
  <c r="P72" i="3"/>
  <c r="K72" i="3"/>
  <c r="M72" i="3" s="1"/>
  <c r="B72" i="3"/>
  <c r="T71" i="3"/>
  <c r="P71" i="3"/>
  <c r="K71" i="3"/>
  <c r="O71" i="3" s="1"/>
  <c r="B71" i="3"/>
  <c r="T70" i="3"/>
  <c r="P70" i="3"/>
  <c r="K70" i="3"/>
  <c r="O70" i="3" s="1"/>
  <c r="B70" i="3"/>
  <c r="T69" i="3"/>
  <c r="P69" i="3"/>
  <c r="K69" i="3"/>
  <c r="M69" i="3" s="1"/>
  <c r="B69" i="3"/>
  <c r="T68" i="3"/>
  <c r="P68" i="3"/>
  <c r="K68" i="3"/>
  <c r="O68" i="3" s="1"/>
  <c r="B68" i="3"/>
  <c r="T67" i="3"/>
  <c r="P67" i="3"/>
  <c r="K67" i="3"/>
  <c r="O67" i="3" s="1"/>
  <c r="B67" i="3"/>
  <c r="T66" i="3"/>
  <c r="P66" i="3"/>
  <c r="K66" i="3"/>
  <c r="O66" i="3" s="1"/>
  <c r="B66" i="3"/>
  <c r="T65" i="3"/>
  <c r="P65" i="3"/>
  <c r="K65" i="3"/>
  <c r="O65" i="3" s="1"/>
  <c r="B65" i="3"/>
  <c r="T64" i="3"/>
  <c r="P64" i="3"/>
  <c r="K64" i="3"/>
  <c r="O64" i="3" s="1"/>
  <c r="B64" i="3"/>
  <c r="T63" i="3"/>
  <c r="P63" i="3"/>
  <c r="O63" i="3"/>
  <c r="M63" i="3"/>
  <c r="K63" i="3"/>
  <c r="B63" i="3"/>
  <c r="T62" i="3"/>
  <c r="P62" i="3"/>
  <c r="K62" i="3"/>
  <c r="M62" i="3" s="1"/>
  <c r="B62" i="3"/>
  <c r="T61" i="3"/>
  <c r="P61" i="3"/>
  <c r="K61" i="3"/>
  <c r="O61" i="3" s="1"/>
  <c r="B61" i="3"/>
  <c r="T60" i="3"/>
  <c r="P60" i="3"/>
  <c r="K60" i="3"/>
  <c r="M60" i="3" s="1"/>
  <c r="B60" i="3"/>
  <c r="T59" i="3"/>
  <c r="P59" i="3"/>
  <c r="K59" i="3"/>
  <c r="O59" i="3" s="1"/>
  <c r="B59" i="3"/>
  <c r="T58" i="3"/>
  <c r="P58" i="3"/>
  <c r="K58" i="3"/>
  <c r="M58" i="3" s="1"/>
  <c r="B58" i="3"/>
  <c r="T57" i="3"/>
  <c r="P57" i="3"/>
  <c r="K57" i="3"/>
  <c r="O57" i="3" s="1"/>
  <c r="B57" i="3"/>
  <c r="T56" i="3"/>
  <c r="P56" i="3"/>
  <c r="K56" i="3"/>
  <c r="M56" i="3" s="1"/>
  <c r="B56" i="3"/>
  <c r="T55" i="3"/>
  <c r="P55" i="3"/>
  <c r="K55" i="3"/>
  <c r="O55" i="3" s="1"/>
  <c r="B55" i="3"/>
  <c r="T54" i="3"/>
  <c r="P54" i="3"/>
  <c r="K54" i="3"/>
  <c r="O54" i="3" s="1"/>
  <c r="B54" i="3"/>
  <c r="T53" i="3"/>
  <c r="P53" i="3"/>
  <c r="K53" i="3"/>
  <c r="O53" i="3" s="1"/>
  <c r="B53" i="3"/>
  <c r="T52" i="3"/>
  <c r="P52" i="3"/>
  <c r="K52" i="3"/>
  <c r="O52" i="3" s="1"/>
  <c r="B52" i="3"/>
  <c r="T51" i="3"/>
  <c r="P51" i="3"/>
  <c r="K51" i="3"/>
  <c r="M51" i="3" s="1"/>
  <c r="B51" i="3"/>
  <c r="T50" i="3"/>
  <c r="P50" i="3"/>
  <c r="K50" i="3"/>
  <c r="O50" i="3" s="1"/>
  <c r="B50" i="3"/>
  <c r="T49" i="3"/>
  <c r="P49" i="3"/>
  <c r="K49" i="3"/>
  <c r="O49" i="3" s="1"/>
  <c r="B49" i="3"/>
  <c r="T48" i="3"/>
  <c r="P48" i="3"/>
  <c r="K48" i="3"/>
  <c r="O48" i="3" s="1"/>
  <c r="B48" i="3"/>
  <c r="T47" i="3"/>
  <c r="P47" i="3"/>
  <c r="M47" i="3"/>
  <c r="K47" i="3"/>
  <c r="O47" i="3" s="1"/>
  <c r="B47" i="3"/>
  <c r="T46" i="3"/>
  <c r="P46" i="3"/>
  <c r="K46" i="3"/>
  <c r="M46" i="3" s="1"/>
  <c r="B46" i="3"/>
  <c r="T45" i="3"/>
  <c r="P45" i="3"/>
  <c r="K45" i="3"/>
  <c r="M45" i="3" s="1"/>
  <c r="B45" i="3"/>
  <c r="T44" i="3"/>
  <c r="P44" i="3"/>
  <c r="K44" i="3"/>
  <c r="M44" i="3" s="1"/>
  <c r="B44" i="3"/>
  <c r="T43" i="3"/>
  <c r="P43" i="3"/>
  <c r="K43" i="3"/>
  <c r="M43" i="3" s="1"/>
  <c r="B43" i="3"/>
  <c r="T42" i="3"/>
  <c r="P42" i="3"/>
  <c r="K42" i="3"/>
  <c r="M42" i="3" s="1"/>
  <c r="B42" i="3"/>
  <c r="T41" i="3"/>
  <c r="P41" i="3"/>
  <c r="K41" i="3"/>
  <c r="M41" i="3" s="1"/>
  <c r="B41" i="3"/>
  <c r="T40" i="3"/>
  <c r="P40" i="3"/>
  <c r="K40" i="3"/>
  <c r="O40" i="3" s="1"/>
  <c r="B40" i="3"/>
  <c r="T39" i="3"/>
  <c r="P39" i="3"/>
  <c r="K39" i="3"/>
  <c r="O39" i="3" s="1"/>
  <c r="B39" i="3"/>
  <c r="T38" i="3"/>
  <c r="P38" i="3"/>
  <c r="K38" i="3"/>
  <c r="O38" i="3" s="1"/>
  <c r="B38" i="3"/>
  <c r="T37" i="3"/>
  <c r="P37" i="3"/>
  <c r="K37" i="3"/>
  <c r="O37" i="3" s="1"/>
  <c r="B37" i="3"/>
  <c r="T36" i="3"/>
  <c r="P36" i="3"/>
  <c r="K36" i="3"/>
  <c r="O36" i="3" s="1"/>
  <c r="B36" i="3"/>
  <c r="T35" i="3"/>
  <c r="P35" i="3"/>
  <c r="K35" i="3"/>
  <c r="O35" i="3" s="1"/>
  <c r="B35" i="3"/>
  <c r="T34" i="3"/>
  <c r="P34" i="3"/>
  <c r="K34" i="3"/>
  <c r="M34" i="3" s="1"/>
  <c r="B34" i="3"/>
  <c r="T33" i="3"/>
  <c r="P33" i="3"/>
  <c r="K33" i="3"/>
  <c r="O33" i="3" s="1"/>
  <c r="B33" i="3"/>
  <c r="T32" i="3"/>
  <c r="P32" i="3"/>
  <c r="K32" i="3"/>
  <c r="O32" i="3" s="1"/>
  <c r="B32" i="3"/>
  <c r="T31" i="3"/>
  <c r="P31" i="3"/>
  <c r="K31" i="3"/>
  <c r="O31" i="3" s="1"/>
  <c r="B31" i="3"/>
  <c r="T30" i="3"/>
  <c r="P30" i="3"/>
  <c r="K30" i="3"/>
  <c r="O30" i="3" s="1"/>
  <c r="B30" i="3"/>
  <c r="T29" i="3"/>
  <c r="P29" i="3"/>
  <c r="K29" i="3"/>
  <c r="O29" i="3" s="1"/>
  <c r="B29" i="3"/>
  <c r="T28" i="3"/>
  <c r="P28" i="3"/>
  <c r="K28" i="3"/>
  <c r="O28" i="3" s="1"/>
  <c r="B28" i="3"/>
  <c r="T27" i="3"/>
  <c r="P27" i="3"/>
  <c r="K27" i="3"/>
  <c r="O27" i="3" s="1"/>
  <c r="B27" i="3"/>
  <c r="T26" i="3"/>
  <c r="P26" i="3"/>
  <c r="K26" i="3"/>
  <c r="O26" i="3" s="1"/>
  <c r="B26" i="3"/>
  <c r="T25" i="3"/>
  <c r="P25" i="3"/>
  <c r="K25" i="3"/>
  <c r="M25" i="3" s="1"/>
  <c r="B25" i="3"/>
  <c r="T24" i="3"/>
  <c r="P24" i="3"/>
  <c r="K24" i="3"/>
  <c r="M24" i="3" s="1"/>
  <c r="B24" i="3"/>
  <c r="T23" i="3"/>
  <c r="P23" i="3"/>
  <c r="K23" i="3"/>
  <c r="O23" i="3" s="1"/>
  <c r="B23" i="3"/>
  <c r="T22" i="3"/>
  <c r="P22" i="3"/>
  <c r="K22" i="3"/>
  <c r="O22" i="3" s="1"/>
  <c r="B22" i="3"/>
  <c r="T21" i="3"/>
  <c r="P21" i="3"/>
  <c r="K21" i="3"/>
  <c r="M21" i="3" s="1"/>
  <c r="B21" i="3"/>
  <c r="T20" i="3"/>
  <c r="P20" i="3"/>
  <c r="K20" i="3"/>
  <c r="O20" i="3" s="1"/>
  <c r="B20" i="3"/>
  <c r="T19" i="3"/>
  <c r="P19" i="3"/>
  <c r="K19" i="3"/>
  <c r="O19" i="3" s="1"/>
  <c r="B19" i="3"/>
  <c r="T18" i="3"/>
  <c r="P18" i="3"/>
  <c r="K18" i="3"/>
  <c r="O18" i="3" s="1"/>
  <c r="B18" i="3"/>
  <c r="T17" i="3"/>
  <c r="P17" i="3"/>
  <c r="K17" i="3"/>
  <c r="M17" i="3" s="1"/>
  <c r="B17" i="3"/>
  <c r="T16" i="3"/>
  <c r="P16" i="3"/>
  <c r="K16" i="3"/>
  <c r="O16" i="3" s="1"/>
  <c r="B16" i="3"/>
  <c r="T15" i="3"/>
  <c r="P15" i="3"/>
  <c r="K15" i="3"/>
  <c r="O15" i="3" s="1"/>
  <c r="B15" i="3"/>
  <c r="T14" i="3"/>
  <c r="P14" i="3"/>
  <c r="K14" i="3"/>
  <c r="O14" i="3" s="1"/>
  <c r="B14" i="3"/>
  <c r="T13" i="3"/>
  <c r="P13" i="3"/>
  <c r="K13" i="3"/>
  <c r="O13" i="3" s="1"/>
  <c r="B13" i="3"/>
  <c r="T12" i="3"/>
  <c r="P12" i="3"/>
  <c r="M12" i="3"/>
  <c r="K12" i="3"/>
  <c r="O12" i="3" s="1"/>
  <c r="B12" i="3"/>
  <c r="T11" i="3"/>
  <c r="T10" i="3"/>
  <c r="P11" i="3"/>
  <c r="P10" i="3"/>
  <c r="O147" i="3" l="1"/>
  <c r="M95" i="3"/>
  <c r="O111" i="3"/>
  <c r="M79" i="3"/>
  <c r="M125" i="3"/>
  <c r="M52" i="3"/>
  <c r="O113" i="3"/>
  <c r="M109" i="3"/>
  <c r="M31" i="3"/>
  <c r="O108" i="3"/>
  <c r="O151" i="3"/>
  <c r="M93" i="3"/>
  <c r="M158" i="3"/>
  <c r="O148" i="3"/>
  <c r="M159" i="3"/>
  <c r="O141" i="3"/>
  <c r="M153" i="3"/>
  <c r="M143" i="3"/>
  <c r="O160" i="3"/>
  <c r="M154" i="3"/>
  <c r="M149" i="3"/>
  <c r="O152" i="3"/>
  <c r="M142" i="3"/>
  <c r="O161" i="3"/>
  <c r="M146" i="3"/>
  <c r="M138" i="3"/>
  <c r="M144" i="3"/>
  <c r="O155" i="3"/>
  <c r="M150" i="3"/>
  <c r="M140" i="3"/>
  <c r="M156" i="3"/>
  <c r="M139" i="3"/>
  <c r="M145" i="3"/>
  <c r="O133" i="3"/>
  <c r="M91" i="3"/>
  <c r="M107" i="3"/>
  <c r="M102" i="3"/>
  <c r="M118" i="3"/>
  <c r="M134" i="3"/>
  <c r="M90" i="3"/>
  <c r="M101" i="3"/>
  <c r="O117" i="3"/>
  <c r="M112" i="3"/>
  <c r="O128" i="3"/>
  <c r="M75" i="3"/>
  <c r="M74" i="3"/>
  <c r="M106" i="3"/>
  <c r="O122" i="3"/>
  <c r="O129" i="3"/>
  <c r="M92" i="3"/>
  <c r="M119" i="3"/>
  <c r="M135" i="3"/>
  <c r="M85" i="3"/>
  <c r="M96" i="3"/>
  <c r="O80" i="3"/>
  <c r="O123" i="3"/>
  <c r="M87" i="3"/>
  <c r="M103" i="3"/>
  <c r="M76" i="3"/>
  <c r="M124" i="3"/>
  <c r="M98" i="3"/>
  <c r="M114" i="3"/>
  <c r="M130" i="3"/>
  <c r="M120" i="3"/>
  <c r="M88" i="3"/>
  <c r="M115" i="3"/>
  <c r="M137" i="3"/>
  <c r="O131" i="3"/>
  <c r="M86" i="3"/>
  <c r="M81" i="3"/>
  <c r="M77" i="3"/>
  <c r="M136" i="3"/>
  <c r="O104" i="3"/>
  <c r="M83" i="3"/>
  <c r="M99" i="3"/>
  <c r="M78" i="3"/>
  <c r="M94" i="3"/>
  <c r="M110" i="3"/>
  <c r="M126" i="3"/>
  <c r="M89" i="3"/>
  <c r="M105" i="3"/>
  <c r="M121" i="3"/>
  <c r="M84" i="3"/>
  <c r="M100" i="3"/>
  <c r="M116" i="3"/>
  <c r="M132" i="3"/>
  <c r="O58" i="3"/>
  <c r="O69" i="3"/>
  <c r="M64" i="3"/>
  <c r="M54" i="3"/>
  <c r="O60" i="3"/>
  <c r="M55" i="3"/>
  <c r="M50" i="3"/>
  <c r="O56" i="3"/>
  <c r="O42" i="3"/>
  <c r="M59" i="3"/>
  <c r="M70" i="3"/>
  <c r="M65" i="3"/>
  <c r="O44" i="3"/>
  <c r="M71" i="3"/>
  <c r="M61" i="3"/>
  <c r="O45" i="3"/>
  <c r="M57" i="3"/>
  <c r="M73" i="3"/>
  <c r="O43" i="3"/>
  <c r="M49" i="3"/>
  <c r="M66" i="3"/>
  <c r="M67" i="3"/>
  <c r="O51" i="3"/>
  <c r="M53" i="3"/>
  <c r="O72" i="3"/>
  <c r="O46" i="3"/>
  <c r="O62" i="3"/>
  <c r="M68" i="3"/>
  <c r="M48" i="3"/>
  <c r="M32" i="3"/>
  <c r="M28" i="3"/>
  <c r="M39" i="3"/>
  <c r="M40" i="3"/>
  <c r="O41" i="3"/>
  <c r="M26" i="3"/>
  <c r="M37" i="3"/>
  <c r="O34" i="3"/>
  <c r="M29" i="3"/>
  <c r="M35" i="3"/>
  <c r="M36" i="3"/>
  <c r="M27" i="3"/>
  <c r="M38" i="3"/>
  <c r="M33" i="3"/>
  <c r="M30" i="3"/>
  <c r="O21" i="3"/>
  <c r="O25" i="3"/>
  <c r="M23" i="3"/>
  <c r="M18" i="3"/>
  <c r="O24" i="3"/>
  <c r="M19" i="3"/>
  <c r="M20" i="3"/>
  <c r="M22" i="3"/>
  <c r="M14" i="3"/>
  <c r="M15" i="3"/>
  <c r="O17" i="3"/>
  <c r="M16" i="3"/>
  <c r="M13" i="3"/>
  <c r="K11" i="3"/>
  <c r="K10" i="3"/>
  <c r="M10" i="3" s="1"/>
  <c r="M11" i="3" l="1"/>
  <c r="O10" i="3"/>
  <c r="O11" i="3"/>
  <c r="B11" i="3"/>
  <c r="B10" i="3"/>
  <c r="E8" i="3"/>
  <c r="F8" i="3"/>
</calcChain>
</file>

<file path=xl/sharedStrings.xml><?xml version="1.0" encoding="utf-8"?>
<sst xmlns="http://schemas.openxmlformats.org/spreadsheetml/2006/main" count="809" uniqueCount="598">
  <si>
    <t>Project Full Path</t>
  </si>
  <si>
    <t>Project Filename</t>
  </si>
  <si>
    <t>Variant Name</t>
  </si>
  <si>
    <t>Data-Source Filename</t>
  </si>
  <si>
    <t>Data-Source Full Path</t>
  </si>
  <si>
    <t>Title</t>
  </si>
  <si>
    <t>Total Quantity</t>
  </si>
  <si>
    <t>Report Time</t>
  </si>
  <si>
    <t>Report Date</t>
  </si>
  <si>
    <t>Report Date &amp; Tine</t>
  </si>
  <si>
    <t>Output Name</t>
  </si>
  <si>
    <t>Output Type</t>
  </si>
  <si>
    <t>Output Generator Name</t>
  </si>
  <si>
    <t>Output Generator Description</t>
  </si>
  <si>
    <t>Source Data From:</t>
  </si>
  <si>
    <t>Project:</t>
  </si>
  <si>
    <t>Variant:</t>
  </si>
  <si>
    <t>Print Date:</t>
  </si>
  <si>
    <t>Report Date:</t>
  </si>
  <si>
    <t>#</t>
  </si>
  <si>
    <t xml:space="preserve"> </t>
  </si>
  <si>
    <t>Total Actual Price</t>
  </si>
  <si>
    <t>Total Target Price</t>
  </si>
  <si>
    <t>Purchase Component list</t>
  </si>
  <si>
    <t>Assembly QTY:</t>
  </si>
  <si>
    <t xml:space="preserve">Required QTY for Production </t>
  </si>
  <si>
    <t>Stock</t>
  </si>
  <si>
    <t>Approved:</t>
  </si>
  <si>
    <t>Notes:</t>
  </si>
  <si>
    <t>QTY Required to be ordered</t>
  </si>
  <si>
    <t>Notes</t>
  </si>
  <si>
    <t>Selected Supplier Component Link</t>
  </si>
  <si>
    <t>Ordered QTY</t>
  </si>
  <si>
    <t>QTY after Production</t>
  </si>
  <si>
    <t>Shipping Costs</t>
  </si>
  <si>
    <t>Cost of ASMBL Parts</t>
  </si>
  <si>
    <t>Simple Pricing</t>
  </si>
  <si>
    <t>Price/pc</t>
  </si>
  <si>
    <t>Total Ordered Price</t>
  </si>
  <si>
    <t>Bill of Materials for PCB Document [XTRONICA_CB_D0F_6T40A.PcbDoc]</t>
  </si>
  <si>
    <t>XTRONICA_CB_D0F_6T40A.PcbDoc</t>
  </si>
  <si>
    <t>Xtronica CB.PrjPcb</t>
  </si>
  <si>
    <t>None</t>
  </si>
  <si>
    <t>3/17/2026</t>
  </si>
  <si>
    <t>12:33 AM</t>
  </si>
  <si>
    <t>PiM Index</t>
  </si>
  <si>
    <t>INDEX</t>
  </si>
  <si>
    <t>0159-400028</t>
  </si>
  <si>
    <t>0159-400042</t>
  </si>
  <si>
    <t>0159-401623</t>
  </si>
  <si>
    <t>0159-302397</t>
  </si>
  <si>
    <t>0159-401620</t>
  </si>
  <si>
    <t>0159-302389</t>
  </si>
  <si>
    <t>0159-401070, INDEX</t>
  </si>
  <si>
    <t>0159-302387, INDEX</t>
  </si>
  <si>
    <t>0159-302338</t>
  </si>
  <si>
    <t>0159-400085</t>
  </si>
  <si>
    <t>INDEX, 0159-401635</t>
  </si>
  <si>
    <t>INDEX, 0159-501374</t>
  </si>
  <si>
    <t>0159-302395</t>
  </si>
  <si>
    <t>0159-400202</t>
  </si>
  <si>
    <t>0159-302396</t>
  </si>
  <si>
    <t>0159-401627, INDEX</t>
  </si>
  <si>
    <t>INDEX, 0159-302401</t>
  </si>
  <si>
    <t>INDEX, 0159-401628</t>
  </si>
  <si>
    <t>0159-400095</t>
  </si>
  <si>
    <t>0159-400384</t>
  </si>
  <si>
    <t>Index</t>
  </si>
  <si>
    <t>Designator</t>
  </si>
  <si>
    <t>C1</t>
  </si>
  <si>
    <t>C2, C8, C12, C13, C18, C21, C22, C23, C25, C27, C29, C34, C35, C37, C38, C41, C44, C45, C48, C49, C59, C60, C65, C66, C77, C80, C85, C87, C89, C90, C91, C94, C96, C99, C106, C107, C108, C111, C115, C122, C123, C127, C129, C131, C133, C135, C136, C137, C138, C139, C140, C141, C142, C144, C147, C149, C150, C153, C154, C155, C158, C159, C160, C161, C162, C163, C164, C165, C166, C170, C171, C173, C174, C175, C176, C179, C202, C214, C225</t>
  </si>
  <si>
    <t>C3, C4, C9, C15, C16, C17, C19, C20, C92, C93, C97, C98, C114, C167</t>
  </si>
  <si>
    <t>C5, C6</t>
  </si>
  <si>
    <t>C7, C11</t>
  </si>
  <si>
    <t>C10</t>
  </si>
  <si>
    <t>C14</t>
  </si>
  <si>
    <t>C24, C26</t>
  </si>
  <si>
    <t>C28, C33, C42, C43, C47, C50, C58, C76, C124, C125, C126</t>
  </si>
  <si>
    <t>C30, C31, C32, C82, C143</t>
  </si>
  <si>
    <t>C36, C39, C40, C46, C51, C62, C63, C64, C68, C69, C101, C104, C105, C128, C146, C177, C178</t>
  </si>
  <si>
    <t>C52, C54</t>
  </si>
  <si>
    <t>C53, C55</t>
  </si>
  <si>
    <t>C56, C57, C100, C103</t>
  </si>
  <si>
    <t>C61, C145</t>
  </si>
  <si>
    <t>C67</t>
  </si>
  <si>
    <t>C70, C72, C73</t>
  </si>
  <si>
    <t>C71, C78</t>
  </si>
  <si>
    <t>C74, C112, C227, C228, C229, C230</t>
  </si>
  <si>
    <t>C75, C79, C81, C113, C116, C148, C151, C152</t>
  </si>
  <si>
    <t>C83</t>
  </si>
  <si>
    <t>C84, C88, C95, C109, C110, C132, C205, C206, C226</t>
  </si>
  <si>
    <t>C86</t>
  </si>
  <si>
    <t>C102, C117, C134</t>
  </si>
  <si>
    <t>C118, C119, C120, C121</t>
  </si>
  <si>
    <t>C130</t>
  </si>
  <si>
    <t>C156, C157, C209, C212</t>
  </si>
  <si>
    <t>C210</t>
  </si>
  <si>
    <t>D1</t>
  </si>
  <si>
    <t>D2, D13, D46</t>
  </si>
  <si>
    <t>D3, D7, D8, D9</t>
  </si>
  <si>
    <t>D4, D11, D39</t>
  </si>
  <si>
    <t>D5</t>
  </si>
  <si>
    <t>D6, D10</t>
  </si>
  <si>
    <t>D12, D45, D48, D49</t>
  </si>
  <si>
    <t>D14, D47</t>
  </si>
  <si>
    <t>D15</t>
  </si>
  <si>
    <t>D16, D17</t>
  </si>
  <si>
    <t>D18</t>
  </si>
  <si>
    <t>D19, D20, D23, D24, D36, D37</t>
  </si>
  <si>
    <t>D21, D25, D31, D32, D33, D34, D35, D38</t>
  </si>
  <si>
    <t>D22, D26</t>
  </si>
  <si>
    <t>D27, D28, D29, D30, D40, D41, D42</t>
  </si>
  <si>
    <t>D43</t>
  </si>
  <si>
    <t>D44</t>
  </si>
  <si>
    <t>D50</t>
  </si>
  <si>
    <t>D51</t>
  </si>
  <si>
    <t>D53, D54, D55, D56, D57</t>
  </si>
  <si>
    <t>F1</t>
  </si>
  <si>
    <t>F2</t>
  </si>
  <si>
    <t>FB1, FB2, FB3, FB4</t>
  </si>
  <si>
    <t>FB5, FB9, FB10, FB11, FB12</t>
  </si>
  <si>
    <t>FL1, FL2, FL3</t>
  </si>
  <si>
    <t>FL4</t>
  </si>
  <si>
    <t>G1</t>
  </si>
  <si>
    <t>J2</t>
  </si>
  <si>
    <t>J6</t>
  </si>
  <si>
    <t>J7</t>
  </si>
  <si>
    <t>J9</t>
  </si>
  <si>
    <t>J11</t>
  </si>
  <si>
    <t>J12</t>
  </si>
  <si>
    <t>J19</t>
  </si>
  <si>
    <t>K1, K2</t>
  </si>
  <si>
    <t>L1</t>
  </si>
  <si>
    <t>L2, L5, L7</t>
  </si>
  <si>
    <t>L10</t>
  </si>
  <si>
    <t>L11</t>
  </si>
  <si>
    <t>Q1, Q5</t>
  </si>
  <si>
    <t>Q3</t>
  </si>
  <si>
    <t>R1</t>
  </si>
  <si>
    <t>R2, R9</t>
  </si>
  <si>
    <t>R3</t>
  </si>
  <si>
    <t>R4, R6, R10, R15, R18, R37, R40, R43, R44, R45, R68, R91, R93, R116, R117, R123, R124</t>
  </si>
  <si>
    <t>R5, R70, R119</t>
  </si>
  <si>
    <t>R7</t>
  </si>
  <si>
    <t>R8</t>
  </si>
  <si>
    <t>R11, R53, R54, R144, R145</t>
  </si>
  <si>
    <t>R12</t>
  </si>
  <si>
    <t>R13</t>
  </si>
  <si>
    <t>R14, R42, R90</t>
  </si>
  <si>
    <t>R16, R92</t>
  </si>
  <si>
    <t>R17</t>
  </si>
  <si>
    <t>R19, R20, R21, R48, R49, R55, R56</t>
  </si>
  <si>
    <t>R22, R35, R52, R57, R58, R63, R75, R98, R100, R101, R102, R105, R118, R120, R133, R134, R138, R139, R142, R151, R152, R157, R158, R159</t>
  </si>
  <si>
    <t>R23, R26, R66, R67, R108, R126</t>
  </si>
  <si>
    <t>R24, R27</t>
  </si>
  <si>
    <t>R25, R82, R83, R84, R85, R114</t>
  </si>
  <si>
    <t>R28, R29, R33, R80, R110</t>
  </si>
  <si>
    <t>R30, R59, R111, R112, R155</t>
  </si>
  <si>
    <t>R31</t>
  </si>
  <si>
    <t>R32</t>
  </si>
  <si>
    <t>R34, R39, R41, R46, R47, R50</t>
  </si>
  <si>
    <t>R36</t>
  </si>
  <si>
    <t>R38, R113</t>
  </si>
  <si>
    <t>R51</t>
  </si>
  <si>
    <t>R60, R89, R125</t>
  </si>
  <si>
    <t>R61</t>
  </si>
  <si>
    <t>R62, R74, R78, R79, R86</t>
  </si>
  <si>
    <t>R64, R71, R81</t>
  </si>
  <si>
    <t>R65</t>
  </si>
  <si>
    <t>R69</t>
  </si>
  <si>
    <t>R72, R73, R87, R99</t>
  </si>
  <si>
    <t>R76</t>
  </si>
  <si>
    <t>R77, R103</t>
  </si>
  <si>
    <t>R88</t>
  </si>
  <si>
    <t>R94, R95, R96, R97</t>
  </si>
  <si>
    <t>R104, R128</t>
  </si>
  <si>
    <t>R106, R109</t>
  </si>
  <si>
    <t>R107, R127</t>
  </si>
  <si>
    <t>R115</t>
  </si>
  <si>
    <t>R121, R122</t>
  </si>
  <si>
    <t>R135</t>
  </si>
  <si>
    <t>R137</t>
  </si>
  <si>
    <t>RV1</t>
  </si>
  <si>
    <t>S1</t>
  </si>
  <si>
    <t>S2</t>
  </si>
  <si>
    <t>T1, T2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</si>
  <si>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</si>
  <si>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</si>
  <si>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</si>
  <si>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</si>
  <si>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</si>
  <si>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</si>
  <si>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</si>
  <si>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</si>
  <si>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</si>
  <si>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>U10, U11, U33, U37</t>
  </si>
  <si>
    <t>U12</t>
  </si>
  <si>
    <t>U13</t>
  </si>
  <si>
    <t>U14, U32</t>
  </si>
  <si>
    <t>U15, U20</t>
  </si>
  <si>
    <t>U16</t>
  </si>
  <si>
    <t>U17, U18, U19</t>
  </si>
  <si>
    <t>U21</t>
  </si>
  <si>
    <t>U22</t>
  </si>
  <si>
    <t>U23</t>
  </si>
  <si>
    <t>U24</t>
  </si>
  <si>
    <t>U25, U41</t>
  </si>
  <si>
    <t>U26</t>
  </si>
  <si>
    <t>U27</t>
  </si>
  <si>
    <t>U28</t>
  </si>
  <si>
    <t>U29</t>
  </si>
  <si>
    <t>U30</t>
  </si>
  <si>
    <t>U31</t>
  </si>
  <si>
    <t>U34</t>
  </si>
  <si>
    <t>U35</t>
  </si>
  <si>
    <t>W1, W2, W3, W4, W5</t>
  </si>
  <si>
    <t>Y2</t>
  </si>
  <si>
    <t>Y3</t>
  </si>
  <si>
    <t>Y4</t>
  </si>
  <si>
    <t>Y5, Y6</t>
  </si>
  <si>
    <t>Y7</t>
  </si>
  <si>
    <t>Comment</t>
  </si>
  <si>
    <t>100pF</t>
  </si>
  <si>
    <t>100nF</t>
  </si>
  <si>
    <t>47uF/6V3</t>
  </si>
  <si>
    <t>1uF/35V</t>
  </si>
  <si>
    <t>22uF/35V</t>
  </si>
  <si>
    <t>10uF/35V</t>
  </si>
  <si>
    <t>1pF</t>
  </si>
  <si>
    <t>C0402 18pF</t>
  </si>
  <si>
    <t>4.7uF/6V3</t>
  </si>
  <si>
    <t>1n2</t>
  </si>
  <si>
    <t>1uF/6V3</t>
  </si>
  <si>
    <t>10pF</t>
  </si>
  <si>
    <t>1000pF/2KV</t>
  </si>
  <si>
    <t>18pF</t>
  </si>
  <si>
    <t>22uF/6V3</t>
  </si>
  <si>
    <t>470pF</t>
  </si>
  <si>
    <t>TAJC227K006RNJ</t>
  </si>
  <si>
    <t>100nF/6V3</t>
  </si>
  <si>
    <t>2.2uF/6V3</t>
  </si>
  <si>
    <t>10uF/6V3</t>
  </si>
  <si>
    <t>SuperCap 750F/3V8</t>
  </si>
  <si>
    <t>0.1uF/250V</t>
  </si>
  <si>
    <t>33pF</t>
  </si>
  <si>
    <t>22nF</t>
  </si>
  <si>
    <t>12pF</t>
  </si>
  <si>
    <t>1uF/25V</t>
  </si>
  <si>
    <t>SMF28CA-TP</t>
  </si>
  <si>
    <t>LTST-C191KGKT</t>
  </si>
  <si>
    <t>ESD321DPYR</t>
  </si>
  <si>
    <t>LED 0603 GREEN</t>
  </si>
  <si>
    <t>BAT54CWT1G</t>
  </si>
  <si>
    <t>PESD1CANFD24L-QYL</t>
  </si>
  <si>
    <t>PESD24VS1UL,315</t>
  </si>
  <si>
    <t>LTST-C191KRKT</t>
  </si>
  <si>
    <t>BAT54WS-TP</t>
  </si>
  <si>
    <t>TPD1E05U06DPYT</t>
  </si>
  <si>
    <t>LTST-C195KGKFKT</t>
  </si>
  <si>
    <t>DF2B5PCT,L3F</t>
  </si>
  <si>
    <t>ESD9B5.0ST5G</t>
  </si>
  <si>
    <t>TPD4E05U06DQAR</t>
  </si>
  <si>
    <t>PUSB3F96X</t>
  </si>
  <si>
    <t>SM712-02HTG</t>
  </si>
  <si>
    <t>PMEG3050EP</t>
  </si>
  <si>
    <t>BZT52C3V6S-7-F</t>
  </si>
  <si>
    <t>BAS40-05-7-F</t>
  </si>
  <si>
    <t>ESD9B3.3ST5G</t>
  </si>
  <si>
    <t>MF-NSML500_6-2</t>
  </si>
  <si>
    <t>0ZCG0150BF2C</t>
  </si>
  <si>
    <t>MPZ1005S121HT000</t>
  </si>
  <si>
    <t>BLM18SG121TN1D</t>
  </si>
  <si>
    <t>DLM11SN900HZ2L</t>
  </si>
  <si>
    <t>ECLAMP2410P.TCT</t>
  </si>
  <si>
    <t>GDT21-15-S1-RP</t>
  </si>
  <si>
    <t>FTSH-105-01-L-DV-K-TR</t>
  </si>
  <si>
    <t>USB4210-GF-A_REVA</t>
  </si>
  <si>
    <t>DM3AT-SF-PEJM5_40_</t>
  </si>
  <si>
    <t>USB1100-30-A_REVC2</t>
  </si>
  <si>
    <t>46765-1001</t>
  </si>
  <si>
    <t>MDT420M02001</t>
  </si>
  <si>
    <t>292161-2</t>
  </si>
  <si>
    <t>CPC-1017N</t>
  </si>
  <si>
    <t>DFE322520FD-1R0M=P2</t>
  </si>
  <si>
    <t>LMLP0506M4R7DTAS</t>
  </si>
  <si>
    <t>2N7002W</t>
  </si>
  <si>
    <t>SSM6J511NU</t>
  </si>
  <si>
    <t>3K3</t>
  </si>
  <si>
    <t>WSL2010R0150FEB</t>
  </si>
  <si>
    <t>649K</t>
  </si>
  <si>
    <t>100K</t>
  </si>
  <si>
    <t>200K</t>
  </si>
  <si>
    <t>18K2</t>
  </si>
  <si>
    <t>13K3</t>
  </si>
  <si>
    <t>750K</t>
  </si>
  <si>
    <t>33K</t>
  </si>
  <si>
    <t>453K</t>
  </si>
  <si>
    <t>560R</t>
  </si>
  <si>
    <t>10K</t>
  </si>
  <si>
    <t>470R</t>
  </si>
  <si>
    <t>4K7</t>
  </si>
  <si>
    <t>27K</t>
  </si>
  <si>
    <t>680R</t>
  </si>
  <si>
    <t>3K01</t>
  </si>
  <si>
    <t>2K2</t>
  </si>
  <si>
    <t>R0603NTC</t>
  </si>
  <si>
    <t>1K0</t>
  </si>
  <si>
    <t>900K</t>
  </si>
  <si>
    <t>1M</t>
  </si>
  <si>
    <t>90K9</t>
  </si>
  <si>
    <t>0R</t>
  </si>
  <si>
    <t>9K53</t>
  </si>
  <si>
    <t>165K</t>
  </si>
  <si>
    <t>220K</t>
  </si>
  <si>
    <t>100R</t>
  </si>
  <si>
    <t>1K8</t>
  </si>
  <si>
    <t>56K</t>
  </si>
  <si>
    <t>150K</t>
  </si>
  <si>
    <t>2K0</t>
  </si>
  <si>
    <t>12K</t>
  </si>
  <si>
    <t>VC120638N770DP</t>
  </si>
  <si>
    <t>TS35B43B25</t>
  </si>
  <si>
    <t>EVQ-P7A01P</t>
  </si>
  <si>
    <t>CM5</t>
  </si>
  <si>
    <t>LMR51450FNDRRR</t>
  </si>
  <si>
    <t>TPS61022RWUR</t>
  </si>
  <si>
    <t>STM32G070CBT6</t>
  </si>
  <si>
    <t>AP2161AW-7</t>
  </si>
  <si>
    <t>NCP170AXV330T2G</t>
  </si>
  <si>
    <t>SN65HVD75DRBR</t>
  </si>
  <si>
    <t>MCP2518FDT-E_QBB</t>
  </si>
  <si>
    <t>KSZ8851SNLI-TR</t>
  </si>
  <si>
    <t>MIC5353-3.3YMT-TR</t>
  </si>
  <si>
    <t>93AA66AT-I_OT</t>
  </si>
  <si>
    <t>74LVC1G07GM,115</t>
  </si>
  <si>
    <t>TLV62585PDRLR</t>
  </si>
  <si>
    <t>P40-G240-WH</t>
  </si>
  <si>
    <t>BQ25173DSGR</t>
  </si>
  <si>
    <t>AP22800HB-7</t>
  </si>
  <si>
    <t>NCP380LSN10AAT1G</t>
  </si>
  <si>
    <t>TLV70036DSER</t>
  </si>
  <si>
    <t>PAC1720-1-AIA-TR</t>
  </si>
  <si>
    <t>TUSB320LAIRWBR</t>
  </si>
  <si>
    <t>AP22653AFDZ-7</t>
  </si>
  <si>
    <t>TUSB8020BPHP</t>
  </si>
  <si>
    <t>AP2331W-7</t>
  </si>
  <si>
    <t>BC856BDW1T1G</t>
  </si>
  <si>
    <t>MCP2562FD-E_MF</t>
  </si>
  <si>
    <t>PCA9570GMH</t>
  </si>
  <si>
    <t>ATECC608A-MAHDA-T</t>
  </si>
  <si>
    <t>LAN7800-I_Y9X</t>
  </si>
  <si>
    <t>MIC803-29D2VC3-TR</t>
  </si>
  <si>
    <t>Jumper 2mm 2 pin</t>
  </si>
  <si>
    <t>XRCGB24M000F3A00R0</t>
  </si>
  <si>
    <t>ABM10AIG-24.000MHZ-4Z-T3</t>
  </si>
  <si>
    <t>ASEK-32.768KHZ-L-R-T</t>
  </si>
  <si>
    <t>XRCGB25M000FAN00R0</t>
  </si>
  <si>
    <t>Footprint</t>
  </si>
  <si>
    <t>CAPC1005X56N</t>
  </si>
  <si>
    <t>CAPC2012N</t>
  </si>
  <si>
    <t>CAPC3216N</t>
  </si>
  <si>
    <t>CAPC1608N</t>
  </si>
  <si>
    <t>CAPPM6032X280N</t>
  </si>
  <si>
    <t>CAPC0603X33N</t>
  </si>
  <si>
    <t>SuperCap 750F/3.8V</t>
  </si>
  <si>
    <t>SMF28CATP</t>
  </si>
  <si>
    <t>LEDC1608X55N</t>
  </si>
  <si>
    <t>DPY(R-PX1SON-N2)</t>
  </si>
  <si>
    <t>LED Green 0603</t>
  </si>
  <si>
    <t>SOT65P220X100-3N</t>
  </si>
  <si>
    <t>PESD1CANFD24LQYL</t>
  </si>
  <si>
    <t>PESD5V0S1BL315</t>
  </si>
  <si>
    <t>LEDC1608X55NRED</t>
  </si>
  <si>
    <t>DIONM2512X115N</t>
  </si>
  <si>
    <t>LTSTC195KGKFKT</t>
  </si>
  <si>
    <t>DF2B5PCTL3F</t>
  </si>
  <si>
    <t>SODFL1006X40N</t>
  </si>
  <si>
    <t>DQA(R-PUSON-N10)</t>
  </si>
  <si>
    <t>SON50P100X250X50-10N</t>
  </si>
  <si>
    <t>SM71202HTG</t>
  </si>
  <si>
    <t>SOD128</t>
  </si>
  <si>
    <t>SOD2513X120N</t>
  </si>
  <si>
    <t>SOT96P240X110-3N</t>
  </si>
  <si>
    <t>FUSC3216X120N</t>
  </si>
  <si>
    <t>FUSC4632X155N</t>
  </si>
  <si>
    <t>INDC1005X55N</t>
  </si>
  <si>
    <t>BLM18SG121TN1J</t>
  </si>
  <si>
    <t>SON50P160X400X65-17N</t>
  </si>
  <si>
    <t>GDT2115S1RP</t>
  </si>
  <si>
    <t>FTSH10501LDVKTR</t>
  </si>
  <si>
    <t>GCT_USB4210-GF-A_REVA</t>
  </si>
  <si>
    <t>DM3ATSFPEJM540</t>
  </si>
  <si>
    <t>48406-0003_MOL</t>
  </si>
  <si>
    <t>MDT420M02001 2230 LP</t>
  </si>
  <si>
    <t>SHDR2W60P0X200_1X2_580X360X680P</t>
  </si>
  <si>
    <t>SOP254P610X206-4N</t>
  </si>
  <si>
    <t>DFE322520FD1R0MP2</t>
  </si>
  <si>
    <t>INDPM5452X300N</t>
  </si>
  <si>
    <t>INDPM3030X150N</t>
  </si>
  <si>
    <t>UDFN6B</t>
  </si>
  <si>
    <t>RES1608N</t>
  </si>
  <si>
    <t>RES_2010_WSL</t>
  </si>
  <si>
    <t>RES0402</t>
  </si>
  <si>
    <t>RESC2012X65N</t>
  </si>
  <si>
    <t>RES3216N</t>
  </si>
  <si>
    <t>VARC3216X170N</t>
  </si>
  <si>
    <t>SW_TACT_H</t>
  </si>
  <si>
    <t>EVQP7J01P</t>
  </si>
  <si>
    <t>LAN-TRANSFORMER-WE-RJ45LAN</t>
  </si>
  <si>
    <t>SON50P300X300X80-13N-D</t>
  </si>
  <si>
    <t>QFP50P900X900X160-48N</t>
  </si>
  <si>
    <t>SOT95P285X140-5N</t>
  </si>
  <si>
    <t>SOTFL50P160X60-6N</t>
  </si>
  <si>
    <t>SON65P300X300X100-9N-D</t>
  </si>
  <si>
    <t>SON65P300X450X90-15N-D</t>
  </si>
  <si>
    <t>QFN50P500X500X100-33N-D</t>
  </si>
  <si>
    <t>SON50P160X160X60-7N-D</t>
  </si>
  <si>
    <t>SOT95P270X145-6N</t>
  </si>
  <si>
    <t>PESD3V3L5UF115</t>
  </si>
  <si>
    <t>P40G240WH</t>
  </si>
  <si>
    <t>SON50P200X200X80-9N</t>
  </si>
  <si>
    <t>SON50P161X211X60-9N</t>
  </si>
  <si>
    <t>SON50P150X150X80-6N</t>
  </si>
  <si>
    <t>SON50P300X300X90-11N-D</t>
  </si>
  <si>
    <t>RWB0012A</t>
  </si>
  <si>
    <t>SON65P200X200X80-7N</t>
  </si>
  <si>
    <t>QFP50P900X900X120-49N</t>
  </si>
  <si>
    <t>SOT95P285X130-3N</t>
  </si>
  <si>
    <t>SC70-LT6_N</t>
  </si>
  <si>
    <t>SON50P300X200X60-9N</t>
  </si>
  <si>
    <t>QFN50P700X700X100-49N-D</t>
  </si>
  <si>
    <t>SC-70_C3_MCH-L</t>
  </si>
  <si>
    <t>HDR1X3 - 2mm Jumper</t>
  </si>
  <si>
    <t>XRCGB</t>
  </si>
  <si>
    <t>ABM10AIG</t>
  </si>
  <si>
    <t>ASEK32768KHZLRT</t>
  </si>
  <si>
    <t>OSC_XRCGB25M000FAN00R0</t>
  </si>
  <si>
    <t>Description</t>
  </si>
  <si>
    <t>Capacitor MLCC, 50V, 120pF X7R/X5R, SMD 0402 ±10%</t>
  </si>
  <si>
    <t>Capacitor MLCC, 50V, 100nF X7R/X5R, SMD 0402 ±10%</t>
  </si>
  <si>
    <t>Capacitor MLCC, 6V3, 47uF X7R/X5R, SMD 0805 ±10%</t>
  </si>
  <si>
    <t>Capacitor MLCC 1 uF, 35V,  X7R/X5R, SMD 0805 ±10%</t>
  </si>
  <si>
    <t>Capacitor MLCC, 35V, 22uF X7R/X5R, SMD 0805 ±10%</t>
  </si>
  <si>
    <t>Capacitor MLCC 10uF, 35V,  X7R/X5R, SMD 0805 ±10%</t>
  </si>
  <si>
    <t>Capacitor MLCC, 50V, 1pF X7R/X5R, SMD 0402 ±10%</t>
  </si>
  <si>
    <t>Capacitor MLCC, 50V, 18pF X7R/X5R, SMD 0402 ±10%</t>
  </si>
  <si>
    <t>Capacitor MLCC, 6V3, 4.7uF X7R/X5R, SMD 0402 ±10%</t>
  </si>
  <si>
    <t>Capacitor MLCC, 50V, 1n2 X7R/X5R, SMD 0402 ±10%</t>
  </si>
  <si>
    <t>Capacitor MLCC, 6V3, 1uF X7R/X5R, SMD 0402 ±10%</t>
  </si>
  <si>
    <t>Capacitor MLCC, 50V, 10pF X7R/X5R, SMD 0402 ±10%</t>
  </si>
  <si>
    <t>Capacitor MLCC, 2KV, 1000pF,  X7R/X5R, SMD 1206 ±10%</t>
  </si>
  <si>
    <t>Capacitor 100 nF, MLCC, 50V, X7R/X5R, SMD 0603 ±10%</t>
  </si>
  <si>
    <t>Capacitor MLCC, 6V3, 22uF X7R/X5R, SMD 0402 ±10%</t>
  </si>
  <si>
    <t>Capacitor MLCC, 50V, 470pF X7R/X5R, SMD 0402 ±10%</t>
  </si>
  <si>
    <t>Tantalum Capacitors - Solid SMD 6.3V 220uF 10%</t>
  </si>
  <si>
    <t>Capacitor MLCC, 6V3, 100nF X7R/X5R, SMD 0201 ±10%</t>
  </si>
  <si>
    <t>Capacitor MLCC, 6V3, 22uF X7R/X5R, SMD 0805 ±10%</t>
  </si>
  <si>
    <t>Capacitor MLCC, 6V3, 2.2uF X7R/X5R, SMD 0402 ±10%</t>
  </si>
  <si>
    <t>Capacitor MLCC, 6V3, 10uF X7R/X5R, SMD 0402 ±10%</t>
  </si>
  <si>
    <t>Super Capacitor 750F/3V8</t>
  </si>
  <si>
    <t>Capacitor MLCC 0.1 uF, 250V,  X7R/X5R, SMD 0805 ±10%</t>
  </si>
  <si>
    <t>Capacitor MLCC, 50V, 33pF X7R/X5R, SMD 0402 ±10%</t>
  </si>
  <si>
    <t>Capacitor MLCC 22 nF, 100V, X7R/X5R, SMD 0603 ±10%</t>
  </si>
  <si>
    <t>Capacitor MLCC, 50V, 12pF X7R/X5R, SMD 0402 ±10%</t>
  </si>
  <si>
    <t>Capacitor MLCC, 25V, 1uF X7R/X5R, SMD 0402 ±10%</t>
  </si>
  <si>
    <t>ESD Protection Diodes / TVS Diodes Bi-Dir 200W, 45.4V</t>
  </si>
  <si>
    <t>LED,SMD,0603,Green,35mcd,130deg Lite-On LTST-C191KGKT Green LED, 571 nm 1608 (0603), Rectangle Lens SMD package</t>
  </si>
  <si>
    <t>ESD Suppressors / TVS Diodes 0.8-pF, 3.3V, +/-30-kV ESD protection diode with 6.8-V, 16-A TLP clamping in 0402 package for USB 2.0 2-X1SON -40 to 125</t>
  </si>
  <si>
    <t>Standard LEDs 0603 - SMD SMD GREEN WTR CLEAR</t>
  </si>
  <si>
    <t>Diode</t>
  </si>
  <si>
    <t>ESD Protection Diodes / TVS Diodes Extremely low clamping bidirectional ESD protection diode</t>
  </si>
  <si>
    <t>ESD Protection Diodes / TVS Diodes ESD 24V UNI</t>
  </si>
  <si>
    <t>Single Colour LEDs Red Clear 631nm</t>
  </si>
  <si>
    <t>Schottky Diode - BAT54WS-TP, Schottky Diodes &amp; Rectifiers 30V, SOD-323</t>
  </si>
  <si>
    <t>ESD Suppressors / TVS Diodes 1 CH Ultra Lo capacitance IEC</t>
  </si>
  <si>
    <t>Green, Orange 571nm Green, 605nm Orange LED Indication - Discrete 2V Green, 2V Orange 0605 (1613 Metric)</t>
  </si>
  <si>
    <t>ESD Protection Diodes / TVS Diodes Bi-directional ESD Protection Diode high IPP: 27A low Rdyn: 0.12Ohm VBR:5.0V Vrwm: 3.6V SOD-882</t>
  </si>
  <si>
    <t>TVS 5.0V Protection, ESD Suppressors / TVS Diodes BiDIRECTIONAL ESD PROTECTION</t>
  </si>
  <si>
    <t>ESD Suppressors / TVS Diodes 4Chnl U-Lo Capacitnc IEC ESD Prot Diodes</t>
  </si>
  <si>
    <t>Diode ESD (Uni-directional)</t>
  </si>
  <si>
    <t>ESD Protection Diodes / TVS Diodes 600W 2 Channel Green Asymmetrical SOT23</t>
  </si>
  <si>
    <t>Schottky Diode</t>
  </si>
  <si>
    <t>Zener Diodes 200mW3.6V Zener AEC-Q101 Qualified</t>
  </si>
  <si>
    <t>Schottky Diodes &amp; Rectifiers 40V 350mW</t>
  </si>
  <si>
    <t>TVS 3.3V Protection, ESD Suppressors / TVS Diodes ESD PROTCT BIDIRCTNL SOD923</t>
  </si>
  <si>
    <t>Fuse</t>
  </si>
  <si>
    <t>PPTC Resettable Fuses -  Fuse 1A5 24V</t>
  </si>
  <si>
    <t>Ferrite Beads 120OHM 2A 55mohms 1005 FERRITE CHIP</t>
  </si>
  <si>
    <t>Ferrite Beads 120 OHM, 0603 (1608 metric), 3A, Maximum DC Resistance: 25 mOhms</t>
  </si>
  <si>
    <t>Common Mode Chokes / Filters 90ohm 100MHz</t>
  </si>
  <si>
    <t>ESD Protection Diodes / TVS Diodes 6-Line 5V SLP4016P16 T-Flash/MicroSD Int</t>
  </si>
  <si>
    <t>Gas Discharge Tubes - GDTs / Gas Plasma Arrestors 3.2MM 150V</t>
  </si>
  <si>
    <t>Headers &amp; Wire Housings High Reliability Header Strips</t>
  </si>
  <si>
    <t>USB Connectors USB C Receptacle, Flag-type, USB2.0, SMT, 16pin, H=9.89mm</t>
  </si>
  <si>
    <t>Memory Card Connectors MICRO SD CD CONN STD SMT PUSHPUSH</t>
  </si>
  <si>
    <t>USB-A (USB TYPE-A), Stacked USB 3.2 Gen 1 (USB 3.1 Gen 1, Superspeed (USB 3.0)) Receptacle Connector 18 Position Through Hole, Right Angle</t>
  </si>
  <si>
    <t>HDMI, Displayport &amp; DVI Connectors Micro HDMI Recpt RA SMT TH SHELL TABS</t>
  </si>
  <si>
    <t>PCI Express/PCI Connectors PCIe M2 Connectors P=05mm H=42mm Key M 15&amp;mu;in Au Plating</t>
  </si>
  <si>
    <t>2mm Headers &amp; Wire Housings 2P VERT HDR ASSY</t>
  </si>
  <si>
    <t>Solid State Relays - PCB Mount SPNO RELAY</t>
  </si>
  <si>
    <t>Power Inductors - SMD WE-XHMI 4.7 uH 5.7 A 34.8 mOhms 4040</t>
  </si>
  <si>
    <t>Power Inductors - SMD 1uH 5900mA 0.022ohm AEC-Q200</t>
  </si>
  <si>
    <t>Inductor</t>
  </si>
  <si>
    <t>Power Inductors - SMD WE-LQS 3.3uH 1.5A DCR=70mOhms AEC-Q200</t>
  </si>
  <si>
    <t>2N7002W N-channel MOSFET Transistor, 380 mA, 60 V, 3-Pin SOT-323</t>
  </si>
  <si>
    <t>MOSFET (P-Channel)</t>
  </si>
  <si>
    <t>Thick film; SMD Resistor 3K3 ; Case 0603; 0.1W; ±1%;</t>
  </si>
  <si>
    <t>Current Sense Resistors - SMD  /2watt .015ohms 1%</t>
  </si>
  <si>
    <t>Thick film; SMD Resistor; 649K, Case 0402; 0.063W; ±1%;</t>
  </si>
  <si>
    <t>Thick film; SMD Resistor; 100K, Case 0402; 0.063W; ±1%;</t>
  </si>
  <si>
    <t>Thick film; SMD Resistor; 200K, Case 0402; 0.063W; ±1%;</t>
  </si>
  <si>
    <t>Thick film; SMD Resistor; 18K2 Case 0402; 0.063W; ±1%;</t>
  </si>
  <si>
    <t>Thick film; SMD Resistor; 13K3 Case 0402; 0.063W; ±1%;</t>
  </si>
  <si>
    <t>Thick film; SMD Resistor 560; Case 0603; 0.1W; ±1%;</t>
  </si>
  <si>
    <t>Thick film; SMD Resistor; 750K, Case 0402; 0.063W; ±1%;</t>
  </si>
  <si>
    <t>Thick film; SMD Resistor; 33K Case 0402; 0.063W; ±1%;</t>
  </si>
  <si>
    <t>Thick film; SMD Resistor; 3K3 Case 0402; 0.063W; ±1%;</t>
  </si>
  <si>
    <t>Thick film; SMD Resistor; 453K, Case 0402; 0.063W; ±1%;</t>
  </si>
  <si>
    <t>Thick film; SMD Resistor; 560R, Case 0402; 0.063W; ±1%;</t>
  </si>
  <si>
    <t>Thick film; SMD Resistor; 330 Case 0402; 0.063W; ±1%;</t>
  </si>
  <si>
    <t>Thick film; SMD Resistor; 10K, Case 0402; 0.063W; ±5%;, Thick film; SMD Resistor; 10K, Case 0402; 0.063W; ±%;, Thick film; SMD Resistor; 10K, Case 0402; 0.063W; ±1%;</t>
  </si>
  <si>
    <t>Thick film; SMD Resistor; 470R, Case 0402; 0.063W; ±1%;</t>
  </si>
  <si>
    <t>Thick film; SMD Resistor 120; Case 0603; 0.1W; ±1%;</t>
  </si>
  <si>
    <t>Thick film; SMD Resistor; 4K7 Case 0402; 0.063W; ±1%;</t>
  </si>
  <si>
    <t>Thick film; SMD Resistor; 22 Case 0402; 0.063W; ±1%;</t>
  </si>
  <si>
    <t>Thick film; SMD Resistor; 27K, Case 0402; 0.063W; ±1%;</t>
  </si>
  <si>
    <t>Thick film; SMD Resistor; 680R, Case 0402; 0.063W; ±1%;</t>
  </si>
  <si>
    <t>Thick film; SMD Resistor; 3K01 Case 0402; 0.063W; ±1%;</t>
  </si>
  <si>
    <t>Thick film; SMD Resistor; 2K2, Case 0402; 0.063W; ±1%;</t>
  </si>
  <si>
    <t>NTC 10K, Cermanic Chip Resistor</t>
  </si>
  <si>
    <t>Thick film; SMD Resistor; 1K0 Case 0402; 0.063W; ±1%;</t>
  </si>
  <si>
    <t>Thick film; SMD Resistor; 900K Case 0402; 0.063W; ±1%;</t>
  </si>
  <si>
    <t>Thick film; SMD Resistor; 1M, Case 0402; 0.063W; ±1%;</t>
  </si>
  <si>
    <t>Thick film; SMD Resistor; 90K9, Case 0402; 0.063W; ±1%;</t>
  </si>
  <si>
    <t>Thick film; SMD Resistor; 0R, Case 0402; 0.063W; ±1%;</t>
  </si>
  <si>
    <t>Thick film; SMD Resistor; 1M Case 0805; 0.125W; ±1%;</t>
  </si>
  <si>
    <t>Thick film; SMD Resistor; 9K53 Case 0402; 0.063W; ±1%;</t>
  </si>
  <si>
    <t>Thick film; SMD Resistor; 165K, Case 0402; 0.063W; ±1%;</t>
  </si>
  <si>
    <t>Thick film; SMD Resistor 51; Case 0603; 0.1W; ±1%;</t>
  </si>
  <si>
    <t>Thick film; SMD Resistor; 220K, Case 0402; 0.063W; ±1%;</t>
  </si>
  <si>
    <t>Thick film; SMD Resistor; 100R, Case 0402; 0.063W; ±1%;</t>
  </si>
  <si>
    <t>Thick film; SMD Resistor;  1K8 Case 0402; 0.063W; ±1%;</t>
  </si>
  <si>
    <t>Thick film; SMD Resistor; 49.9 Ohm Case 0402; 0.063W; ±1%;</t>
  </si>
  <si>
    <t>Thick film; SMD Resistor 680R; Case 0603; 0.1W; ±1%; 680K</t>
  </si>
  <si>
    <t>Thick film; SMD Resistor 10; Case 0603; 0.1W; ±1%;</t>
  </si>
  <si>
    <t>Thick film; SMD Resistor; 1m Case 1206; 0.25W; ±1%;</t>
  </si>
  <si>
    <t>Thick film; SMD Resistor 56K; Case 0603; 0.1W; ±1%;</t>
  </si>
  <si>
    <t>Thick film; SMD Resistor; 150K, Case 0402; 0.063W; ±1%;</t>
  </si>
  <si>
    <t>Thick film; SMD Resistor; 2K0, Case 0402; 0.063W; ±1%;</t>
  </si>
  <si>
    <t>Thick film; SMD Resistor; 12K Case 0402; 0.063W; ±1%;</t>
  </si>
  <si>
    <t>Varistor</t>
  </si>
  <si>
    <t>Switch Push Button from Kevin TS35B43B25</t>
  </si>
  <si>
    <t>Switch</t>
  </si>
  <si>
    <t>Modular Connectors / Ethernet Connectors WE-RJ45 Intgtd XFMR 1X1 THT Tab Down EMI</t>
  </si>
  <si>
    <t>CM5 WiFi BT, Raspberry Pi or without WiFi BT, any memory size</t>
  </si>
  <si>
    <t>Switching Voltage Regulators 36-V, 5-A synchronous buck converter 12-WSON -40 to 150</t>
  </si>
  <si>
    <t>TPS61022RWUR Switching Voltage Regulators</t>
  </si>
  <si>
    <t>ARM Microcontrollers - MCU Mainstream Value line, Arm Cortex-M0+ MCU 128 Kbytes of Flash 36 Kbytes RAM, 64</t>
  </si>
  <si>
    <t>Power Switch ICs - Power Distribution 1A SINGLE CH USB 2.0 Switch 2.7V-5.5V</t>
  </si>
  <si>
    <t>LDO Voltage Regulators ULTRA-LOW IQ 150 MA CMOS LDO REGULATOR ACT DISCHARGE VOUT= 330V</t>
  </si>
  <si>
    <t>RS-485 Interface IC 3.3V-Supply RS-485 w / IEC ESD Protect A 595-SN65HVD75DRBT</t>
  </si>
  <si>
    <t>CAN Interface IC Stand-alone Low Power CAN FD Controller w/SPI Interface Grade1</t>
  </si>
  <si>
    <t>Ethernet ICs 10/100 Controller w/ SPI Bus I/F</t>
  </si>
  <si>
    <t>LDO Voltage Regulators 6Vin, Single 500mA ULDO</t>
  </si>
  <si>
    <t>EEPROM 512x8 - 1.8V</t>
  </si>
  <si>
    <t>Buffers &amp; Line Drivers Buffer with open-drain output</t>
  </si>
  <si>
    <t>Switching Voltage Regulators 2.5V-5.5V input, 3-A high efficiency step-down converter in 2x2 QFN or SOT563 package 6-SOT-5X3 -40 to 125</t>
  </si>
  <si>
    <t>Board Mount Surge Protectors 240mA 40Vimp</t>
  </si>
  <si>
    <t>Battery Management 800-mA linear charger for 1-cell to 4-cell supercapacitor</t>
  </si>
  <si>
    <t>Power Switch ICs - Power Distribution Load Switch, 4 A, 21 mOhms, 1.5 V to 5.5 V</t>
  </si>
  <si>
    <t>Power Switch ICs - Power Distribution OVER CURRENT PROTECTION</t>
  </si>
  <si>
    <t>3V6 TLV700 200-mA, Low-IQ, Low-Dropout Regulator for Portable Devices</t>
  </si>
  <si>
    <t>PAC1720-1-AIA-TR Single and Dual High-Side Current-Sense Monitor with_x000D_
Power Calculation</t>
  </si>
  <si>
    <t>USB Interface IC Type-C Configuration Channel Logic and P</t>
  </si>
  <si>
    <t>Power Switch ICs - Power Distribution USB Power Switch W-DFN2020-6 T&amp;R 3K</t>
  </si>
  <si>
    <t>USB Interface IC Two-Port USB 3.0 Hub</t>
  </si>
  <si>
    <t>DiodesZetex AP2331W-7 Load Switch IC</t>
  </si>
  <si>
    <t>Bipolar Transistors - BJT 100mA 80V Dual PNP</t>
  </si>
  <si>
    <t>CAN Interface IC CAN Flexible Data Rate Transceiver</t>
  </si>
  <si>
    <t>NXP - PCA9570GMH - I/O EXPANDER, 4BIT, 400KHZ, XQFN-8</t>
  </si>
  <si>
    <t>Security ICs / Authentication ICs ECC/ECDSA/ECDHE I2Cl UDFN</t>
  </si>
  <si>
    <t>USB Interface IC USB3.1 Gen1 to 10/100/1000 Ethernet Bridge</t>
  </si>
  <si>
    <t>Supervisory Circuits 3-Pin Microprocessor Supervisor Circuit w/ Open-Drain Reset Output</t>
  </si>
  <si>
    <t>Crystals 24 MHZ 2016 30PPM</t>
  </si>
  <si>
    <t>Crystals CRYSTAL 24MHZ 10PF SMD</t>
  </si>
  <si>
    <t>Standard Clock Oscillators 32.768 KHZ 25PPM -40+85C</t>
  </si>
  <si>
    <t>25MHz Â±25ppm Crystal 6pF 150 Ohms 4-SMD, No Lead</t>
  </si>
  <si>
    <t>Crystals WE-XTAL 24.0MHz 10ppm 2.5 x 2.0mm</t>
  </si>
  <si>
    <t>Quantity</t>
  </si>
  <si>
    <t>C:\PiModules\XTRONICA\Xtronica CB\Xtronica CB.PrjPcb</t>
  </si>
  <si>
    <t>C:\PiModules\XTRONICA\Xtronica CB\XTRONICA_CB_D0F_6T40A.PcbDoc</t>
  </si>
  <si>
    <t>475</t>
  </si>
  <si>
    <t>3/17/2026 12:33 AM</t>
  </si>
  <si>
    <t>Bill of Materials</t>
  </si>
  <si>
    <t>BomReport</t>
  </si>
  <si>
    <t>BOM</t>
  </si>
  <si>
    <t>&lt;Parameter TotalActualPrice not found&gt;</t>
  </si>
  <si>
    <t>&lt;Parameter TotalTargetPrice not found&gt;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</si>
</sst>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C09]dd\-mmm\-yy;@"/>
    <numFmt numFmtId="165" formatCode="[$-409]h:mm:ss\ AM/PM;@"/>
    <numFmt numFmtId="166" formatCode="#,##0;[Red]#,##0"/>
    <numFmt numFmtId="167" formatCode="#,##0.0000\ [$€-408]"/>
    <numFmt numFmtId="168" formatCode="#,##0.00\ [$€-408]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13"/>
      <name val="Arial"/>
      <family val="2"/>
    </font>
    <font>
      <sz val="10"/>
      <color indexed="13"/>
      <name val="Arial"/>
      <family val="2"/>
    </font>
    <font>
      <b/>
      <sz val="12"/>
      <color indexed="13"/>
      <name val="Arial"/>
      <family val="2"/>
    </font>
    <font>
      <sz val="8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24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13" fillId="2" borderId="0" xfId="0" applyFont="1" applyFill="1" applyAlignment="1">
      <alignment horizontal="left" vertical="center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8" fillId="3" borderId="0" xfId="0" applyFont="1" applyFill="1"/>
    <xf numFmtId="0" fontId="12" fillId="2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5" fillId="6" borderId="0" xfId="0" applyFont="1" applyFill="1"/>
    <xf numFmtId="0" fontId="1" fillId="6" borderId="0" xfId="0" applyFont="1" applyFill="1" applyAlignment="1" applyProtection="1">
      <alignment vertical="top"/>
      <protection locked="0"/>
    </xf>
    <xf numFmtId="0" fontId="1" fillId="6" borderId="0" xfId="0" applyFont="1" applyFill="1" applyAlignment="1" applyProtection="1">
      <alignment horizontal="left" vertical="top"/>
      <protection locked="0"/>
    </xf>
    <xf numFmtId="0" fontId="5" fillId="5" borderId="2" xfId="0" applyFont="1" applyFill="1" applyBorder="1"/>
    <xf numFmtId="0" fontId="9" fillId="3" borderId="3" xfId="0" applyFont="1" applyFill="1" applyBorder="1"/>
    <xf numFmtId="0" fontId="6" fillId="5" borderId="0" xfId="0" applyFont="1" applyFill="1" applyAlignment="1">
      <alignment vertical="center"/>
    </xf>
    <xf numFmtId="0" fontId="6" fillId="5" borderId="4" xfId="0" applyFont="1" applyFill="1" applyBorder="1" applyAlignment="1">
      <alignment vertical="center"/>
    </xf>
    <xf numFmtId="0" fontId="5" fillId="5" borderId="5" xfId="0" applyFont="1" applyFill="1" applyBorder="1"/>
    <xf numFmtId="0" fontId="5" fillId="5" borderId="1" xfId="0" applyFont="1" applyFill="1" applyBorder="1"/>
    <xf numFmtId="0" fontId="0" fillId="0" borderId="4" xfId="0" applyBorder="1" applyAlignment="1">
      <alignment vertical="top"/>
    </xf>
    <xf numFmtId="0" fontId="5" fillId="5" borderId="6" xfId="0" applyFont="1" applyFill="1" applyBorder="1"/>
    <xf numFmtId="0" fontId="11" fillId="3" borderId="5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8" fillId="3" borderId="6" xfId="0" applyFont="1" applyFill="1" applyBorder="1"/>
    <xf numFmtId="0" fontId="9" fillId="3" borderId="4" xfId="0" applyFont="1" applyFill="1" applyBorder="1" applyAlignment="1">
      <alignment horizontal="left"/>
    </xf>
    <xf numFmtId="0" fontId="8" fillId="3" borderId="8" xfId="0" applyFont="1" applyFill="1" applyBorder="1"/>
    <xf numFmtId="0" fontId="8" fillId="3" borderId="9" xfId="0" applyFont="1" applyFill="1" applyBorder="1"/>
    <xf numFmtId="0" fontId="8" fillId="3" borderId="10" xfId="0" applyFont="1" applyFill="1" applyBorder="1" applyAlignment="1">
      <alignment horizontal="left"/>
    </xf>
    <xf numFmtId="0" fontId="1" fillId="0" borderId="12" xfId="0" applyFont="1" applyBorder="1" applyAlignment="1" applyProtection="1">
      <alignment horizontal="left" vertical="center"/>
      <protection locked="0"/>
    </xf>
    <xf numFmtId="0" fontId="9" fillId="3" borderId="14" xfId="0" applyFont="1" applyFill="1" applyBorder="1"/>
    <xf numFmtId="0" fontId="9" fillId="3" borderId="9" xfId="0" applyFont="1" applyFill="1" applyBorder="1"/>
    <xf numFmtId="0" fontId="1" fillId="0" borderId="5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9" xfId="0" applyBorder="1" applyAlignment="1">
      <alignment vertical="top"/>
    </xf>
    <xf numFmtId="0" fontId="10" fillId="3" borderId="1" xfId="0" applyFont="1" applyFill="1" applyBorder="1"/>
    <xf numFmtId="0" fontId="9" fillId="3" borderId="8" xfId="0" applyFont="1" applyFill="1" applyBorder="1"/>
    <xf numFmtId="164" fontId="9" fillId="3" borderId="9" xfId="0" applyNumberFormat="1" applyFont="1" applyFill="1" applyBorder="1" applyAlignment="1">
      <alignment horizontal="left"/>
    </xf>
    <xf numFmtId="165" fontId="9" fillId="3" borderId="9" xfId="0" applyNumberFormat="1" applyFont="1" applyFill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3" fillId="6" borderId="0" xfId="0" applyFont="1" applyFill="1" applyAlignment="1">
      <alignment vertical="top"/>
    </xf>
    <xf numFmtId="0" fontId="7" fillId="7" borderId="18" xfId="0" applyFont="1" applyFill="1" applyBorder="1" applyAlignment="1">
      <alignment horizontal="center" vertical="center" wrapText="1"/>
    </xf>
    <xf numFmtId="166" fontId="7" fillId="7" borderId="18" xfId="0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 wrapText="1"/>
    </xf>
    <xf numFmtId="166" fontId="7" fillId="6" borderId="18" xfId="0" applyNumberFormat="1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10" fillId="3" borderId="9" xfId="0" applyFont="1" applyFill="1" applyBorder="1"/>
    <xf numFmtId="0" fontId="2" fillId="0" borderId="12" xfId="0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vertical="top"/>
    </xf>
    <xf numFmtId="0" fontId="18" fillId="8" borderId="2" xfId="0" applyFont="1" applyFill="1" applyBorder="1" applyAlignment="1">
      <alignment horizontal="center" vertical="center"/>
    </xf>
    <xf numFmtId="0" fontId="18" fillId="8" borderId="16" xfId="0" applyFont="1" applyFill="1" applyBorder="1" applyAlignment="1">
      <alignment horizontal="center" vertical="center"/>
    </xf>
    <xf numFmtId="0" fontId="0" fillId="0" borderId="8" xfId="0" applyBorder="1" applyAlignment="1">
      <alignment vertical="top"/>
    </xf>
    <xf numFmtId="0" fontId="0" fillId="0" borderId="11" xfId="0" applyBorder="1" applyAlignment="1">
      <alignment vertical="top"/>
    </xf>
    <xf numFmtId="167" fontId="15" fillId="6" borderId="18" xfId="0" applyNumberFormat="1" applyFont="1" applyFill="1" applyBorder="1" applyAlignment="1">
      <alignment vertical="top"/>
    </xf>
    <xf numFmtId="167" fontId="15" fillId="7" borderId="18" xfId="0" applyNumberFormat="1" applyFont="1" applyFill="1" applyBorder="1" applyAlignment="1">
      <alignment vertical="top"/>
    </xf>
    <xf numFmtId="168" fontId="7" fillId="6" borderId="18" xfId="0" applyNumberFormat="1" applyFont="1" applyFill="1" applyBorder="1" applyAlignment="1">
      <alignment horizontal="center" vertical="center" wrapText="1"/>
    </xf>
    <xf numFmtId="168" fontId="7" fillId="7" borderId="18" xfId="0" applyNumberFormat="1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5" fillId="7" borderId="18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left" vertical="center" wrapText="1"/>
    </xf>
    <xf numFmtId="0" fontId="15" fillId="7" borderId="18" xfId="0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left" vertical="center"/>
    </xf>
    <xf numFmtId="168" fontId="15" fillId="0" borderId="22" xfId="0" applyNumberFormat="1" applyFont="1" applyBorder="1" applyAlignment="1">
      <alignment horizontal="right" vertical="center"/>
    </xf>
    <xf numFmtId="168" fontId="15" fillId="7" borderId="20" xfId="0" applyNumberFormat="1" applyFont="1" applyFill="1" applyBorder="1" applyAlignment="1">
      <alignment horizontal="right" vertical="center"/>
    </xf>
    <xf numFmtId="168" fontId="3" fillId="0" borderId="23" xfId="0" applyNumberFormat="1" applyFont="1" applyBorder="1" applyAlignment="1">
      <alignment horizontal="right" vertical="center"/>
    </xf>
    <xf numFmtId="168" fontId="3" fillId="7" borderId="19" xfId="0" applyNumberFormat="1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/>
    </xf>
    <xf numFmtId="0" fontId="10" fillId="3" borderId="6" xfId="0" applyFont="1" applyFill="1" applyBorder="1"/>
    <xf numFmtId="0" fontId="10" fillId="3" borderId="0" xfId="0" applyFont="1" applyFill="1"/>
    <xf numFmtId="0" fontId="6" fillId="5" borderId="0" xfId="0" quotePrefix="1" applyFont="1" applyFill="1" applyAlignment="1">
      <alignment vertical="center"/>
    </xf>
    <xf numFmtId="0" fontId="8" fillId="3" borderId="1" xfId="0" quotePrefix="1" applyFont="1" applyFill="1" applyBorder="1" applyAlignment="1">
      <alignment horizontal="left"/>
    </xf>
    <xf numFmtId="0" fontId="8" fillId="3" borderId="14" xfId="0" quotePrefix="1" applyFont="1" applyFill="1" applyBorder="1" applyAlignment="1">
      <alignment horizontal="left"/>
    </xf>
    <xf numFmtId="0" fontId="8" fillId="3" borderId="3" xfId="0" quotePrefix="1" applyFont="1" applyFill="1" applyBorder="1" applyAlignment="1">
      <alignment horizontal="left"/>
    </xf>
    <xf numFmtId="0" fontId="9" fillId="3" borderId="0" xfId="0" quotePrefix="1" applyFont="1" applyFill="1" applyAlignment="1">
      <alignment horizontal="left"/>
    </xf>
    <xf numFmtId="0" fontId="9" fillId="3" borderId="1" xfId="0" quotePrefix="1" applyFont="1" applyFill="1" applyBorder="1" applyAlignment="1">
      <alignment horizontal="left"/>
    </xf>
    <xf numFmtId="0" fontId="13" fillId="4" borderId="1" xfId="0" quotePrefix="1" applyFont="1" applyFill="1" applyBorder="1" applyAlignment="1">
      <alignment horizontal="left" vertical="center"/>
    </xf>
    <xf numFmtId="0" fontId="13" fillId="2" borderId="0" xfId="0" quotePrefix="1" applyFont="1" applyFill="1" applyAlignment="1">
      <alignment horizontal="left" vertical="center"/>
    </xf>
    <xf numFmtId="0" fontId="13" fillId="4" borderId="0" xfId="0" quotePrefix="1" applyFont="1" applyFill="1" applyAlignment="1">
      <alignment horizontal="left" vertical="center"/>
    </xf>
    <xf numFmtId="0" fontId="7" fillId="6" borderId="18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4" fillId="5" borderId="1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19" fillId="9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164"/>
  <sheetViews>
    <sheetView showGridLines="0" tabSelected="1" topLeftCell="A158" zoomScaleNormal="100" workbookViewId="0">
      <selection activeCell="G173" sqref="G173"/>
    </sheetView>
  </sheetViews>
  <sheetFormatPr defaultColWidth="9.08203125" defaultRowHeight="12.65" x14ac:dyDescent="0.3"/>
  <cols>
    <col min="1" max="1" width="3.08203125" style="1" customWidth="1"/>
    <col min="2" max="2" width="5.4140625" style="1" customWidth="1"/>
    <col min="3" max="3" width="17" style="4" customWidth="1"/>
    <col min="4" max="4" width="64.25" style="4" customWidth="1"/>
    <col min="5" max="5" width="23.9140625" style="4" customWidth="1"/>
    <col min="6" max="6" width="24.25" style="1" customWidth="1"/>
    <col min="7" max="8" width="31" style="1" customWidth="1"/>
    <col min="9" max="9" width="7.75" style="1" customWidth="1"/>
    <col min="10" max="10" width="15.9140625" style="1" customWidth="1"/>
    <col min="11" max="11" width="28.75" style="1" customWidth="1"/>
    <col min="12" max="12" width="12" style="1" customWidth="1"/>
    <col min="13" max="13" width="26.08203125" style="1" customWidth="1"/>
    <col min="14" max="14" width="14.4140625" style="1" customWidth="1"/>
    <col min="15" max="15" width="21.4140625" style="1" customWidth="1"/>
    <col min="16" max="16" width="18.4140625" style="1" customWidth="1"/>
    <col min="17" max="17" width="15.33203125" style="1" customWidth="1"/>
    <col min="18" max="18" width="25" style="1" customWidth="1"/>
    <col min="19" max="19" width="84.08203125" style="1" customWidth="1"/>
    <col min="20" max="20" width="17.6640625" style="1" customWidth="1"/>
    <col min="21" max="21" width="16.08203125" style="1" customWidth="1"/>
    <col min="22" max="22" width="18" style="1" customWidth="1"/>
    <col min="23" max="16384" width="9.08203125" style="1"/>
  </cols>
  <sheetData>
    <row r="1" spans="1:21" ht="13.1" thickBot="1" x14ac:dyDescent="0.3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03"/>
      <c r="N1" s="103"/>
      <c r="O1" s="103"/>
      <c r="P1" s="103"/>
      <c r="Q1" s="103"/>
      <c r="R1" s="103"/>
      <c r="S1" s="104"/>
      <c r="T1" s="99" t="s">
        <v>36</v>
      </c>
      <c r="U1" s="100"/>
    </row>
    <row r="2" spans="1:21" ht="37.549999999999997" customHeight="1" thickBot="1" x14ac:dyDescent="0.35">
      <c r="A2" s="22"/>
      <c r="B2" s="23"/>
      <c r="C2" s="24" t="s">
        <v>23</v>
      </c>
      <c r="D2" s="24"/>
      <c r="E2" s="25"/>
      <c r="F2" s="88" t="s">
        <v>39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01"/>
      <c r="U2" s="102"/>
    </row>
    <row r="3" spans="1:21" ht="23.3" customHeight="1" thickBot="1" x14ac:dyDescent="0.35">
      <c r="A3" s="22"/>
      <c r="B3" s="26"/>
      <c r="C3" s="8" t="s">
        <v>14</v>
      </c>
      <c r="D3" s="8"/>
      <c r="E3" s="27"/>
      <c r="F3" s="89" t="s">
        <v>40</v>
      </c>
      <c r="G3" s="60"/>
      <c r="H3" s="105" t="s">
        <v>27</v>
      </c>
      <c r="I3" s="106"/>
      <c r="J3" s="31"/>
      <c r="K3" s="31"/>
      <c r="L3" s="62"/>
      <c r="M3" s="41"/>
      <c r="N3" s="42"/>
      <c r="O3" s="62" t="s">
        <v>28</v>
      </c>
      <c r="P3" s="41"/>
      <c r="Q3" s="41"/>
      <c r="R3" s="41"/>
      <c r="S3" s="42"/>
      <c r="T3" s="67"/>
      <c r="U3" s="42"/>
    </row>
    <row r="4" spans="1:21" ht="17.3" customHeight="1" x14ac:dyDescent="0.3">
      <c r="A4" s="22"/>
      <c r="B4" s="26"/>
      <c r="C4" s="8" t="s">
        <v>15</v>
      </c>
      <c r="D4" s="8"/>
      <c r="E4" s="27"/>
      <c r="F4" s="90" t="s">
        <v>41</v>
      </c>
      <c r="G4" s="32"/>
      <c r="H4" s="34"/>
      <c r="I4" s="35"/>
      <c r="J4" s="36"/>
      <c r="K4" s="36"/>
      <c r="L4" s="36"/>
      <c r="M4" s="36"/>
      <c r="N4" s="37"/>
      <c r="O4" s="36"/>
      <c r="P4" s="36"/>
      <c r="Q4" s="36"/>
      <c r="R4" s="43"/>
      <c r="S4" s="44"/>
      <c r="T4" s="63"/>
      <c r="U4" s="21"/>
    </row>
    <row r="5" spans="1:21" ht="17.3" customHeight="1" x14ac:dyDescent="0.3">
      <c r="A5" s="22"/>
      <c r="B5" s="26"/>
      <c r="C5" s="8" t="s">
        <v>16</v>
      </c>
      <c r="D5" s="8"/>
      <c r="E5" s="27"/>
      <c r="F5" s="91" t="s">
        <v>42</v>
      </c>
      <c r="G5" s="16"/>
      <c r="H5" s="38"/>
      <c r="I5" s="7"/>
      <c r="J5" s="7"/>
      <c r="K5" s="6"/>
      <c r="L5" s="6"/>
      <c r="M5" s="6"/>
      <c r="N5" s="39"/>
      <c r="O5" s="6"/>
      <c r="P5" s="6"/>
      <c r="Q5" s="6"/>
      <c r="S5" s="21"/>
      <c r="T5" s="63"/>
      <c r="U5" s="21"/>
    </row>
    <row r="6" spans="1:21" ht="13.1" thickBot="1" x14ac:dyDescent="0.35">
      <c r="A6" s="22"/>
      <c r="B6" s="28"/>
      <c r="C6" s="29"/>
      <c r="D6" s="29"/>
      <c r="E6" s="30"/>
      <c r="F6" s="85" t="s">
        <v>24</v>
      </c>
      <c r="G6" s="84"/>
      <c r="H6" s="38"/>
      <c r="I6" s="7"/>
      <c r="J6" s="7"/>
      <c r="K6" s="6"/>
      <c r="L6" s="6"/>
      <c r="M6" s="6"/>
      <c r="N6" s="39"/>
      <c r="O6" s="6"/>
      <c r="P6" s="6"/>
      <c r="Q6" s="6" t="s">
        <v>20</v>
      </c>
      <c r="S6" s="21"/>
      <c r="T6" s="63"/>
      <c r="U6" s="21"/>
    </row>
    <row r="7" spans="1:21" ht="15.8" customHeight="1" x14ac:dyDescent="0.3">
      <c r="A7" s="22"/>
      <c r="B7" s="86"/>
      <c r="C7" s="87" t="s">
        <v>18</v>
      </c>
      <c r="D7" s="87"/>
      <c r="E7" s="92" t="s">
        <v>43</v>
      </c>
      <c r="F7" s="93" t="s">
        <v>44</v>
      </c>
      <c r="G7" s="46"/>
      <c r="H7" s="38"/>
      <c r="I7" s="7"/>
      <c r="J7" s="7"/>
      <c r="K7" s="6"/>
      <c r="L7" s="6"/>
      <c r="M7" s="6"/>
      <c r="N7" s="39"/>
      <c r="O7" s="6"/>
      <c r="P7" s="6"/>
      <c r="Q7" s="6"/>
      <c r="S7" s="21"/>
      <c r="T7" s="63"/>
      <c r="U7" s="21"/>
    </row>
    <row r="8" spans="1:21" ht="15.8" customHeight="1" thickBot="1" x14ac:dyDescent="0.35">
      <c r="A8" s="22"/>
      <c r="B8" s="47"/>
      <c r="C8" s="33" t="s">
        <v>17</v>
      </c>
      <c r="D8" s="33"/>
      <c r="E8" s="48">
        <f ca="1">TODAY()</f>
        <v>46098</v>
      </c>
      <c r="F8" s="49">
        <f ca="1">NOW()</f>
        <v>46098.024404861113</v>
      </c>
      <c r="G8" s="61"/>
      <c r="H8" s="28"/>
      <c r="I8" s="29"/>
      <c r="J8" s="29"/>
      <c r="K8" s="45"/>
      <c r="L8" s="45"/>
      <c r="M8" s="45"/>
      <c r="N8" s="40"/>
      <c r="O8" s="45"/>
      <c r="P8" s="45"/>
      <c r="Q8" s="45"/>
      <c r="R8" s="45"/>
      <c r="S8" s="40"/>
      <c r="T8" s="66"/>
      <c r="U8" s="40"/>
    </row>
    <row r="9" spans="1:21" s="2" customFormat="1" ht="18" customHeight="1" thickBot="1" x14ac:dyDescent="0.35">
      <c r="A9" s="15"/>
      <c r="B9" s="50" t="s">
        <v>19</v>
      </c>
      <c r="C9" s="56" t="s">
        <v>45</v>
      </c>
      <c r="D9" s="56" t="s">
        <v>68</v>
      </c>
      <c r="E9" s="56" t="s">
        <v>221</v>
      </c>
      <c r="F9" s="56" t="s">
        <v>357</v>
      </c>
      <c r="G9" s="107" t="s">
        <v>437</v>
      </c>
      <c r="H9" s="108"/>
      <c r="I9" s="109"/>
      <c r="J9" s="51" t="s">
        <v>588</v>
      </c>
      <c r="K9" s="51" t="s">
        <v>25</v>
      </c>
      <c r="L9" s="51" t="s">
        <v>26</v>
      </c>
      <c r="M9" s="51" t="s">
        <v>29</v>
      </c>
      <c r="N9" s="51" t="s">
        <v>32</v>
      </c>
      <c r="O9" s="51" t="s">
        <v>33</v>
      </c>
      <c r="P9" s="51" t="s">
        <v>38</v>
      </c>
      <c r="Q9" s="51" t="s">
        <v>37</v>
      </c>
      <c r="R9" s="51" t="s">
        <v>30</v>
      </c>
      <c r="S9" s="51" t="s">
        <v>31</v>
      </c>
      <c r="T9" s="64" t="s">
        <v>35</v>
      </c>
      <c r="U9" s="65" t="s">
        <v>34</v>
      </c>
    </row>
    <row r="10" spans="1:21" s="3" customFormat="1" x14ac:dyDescent="0.3">
      <c r="A10" s="22"/>
      <c r="B10" s="57">
        <f t="shared" ref="B10:B41" si="0">ROW(B10) - ROW($B$9)</f>
        <v>1</v>
      </c>
      <c r="C10" s="72" t="s">
        <v>46</v>
      </c>
      <c r="D10" s="74" t="s">
        <v>69</v>
      </c>
      <c r="E10" s="72" t="s">
        <v>222</v>
      </c>
      <c r="F10" s="55" t="s">
        <v>358</v>
      </c>
      <c r="G10" s="97" t="s">
        <v>438</v>
      </c>
      <c r="H10" s="97"/>
      <c r="I10" s="97"/>
      <c r="J10" s="55">
        <v>1</v>
      </c>
      <c r="K10" s="55">
        <f t="shared" ref="K10:K41" si="1">IF(G$6&lt;&gt;"", J10*G$6, J10)</f>
        <v>1</v>
      </c>
      <c r="L10" s="55">
        <v>0</v>
      </c>
      <c r="M10" s="58">
        <f t="shared" ref="M10:M41" si="2">IF(L10&lt;K10, K10-L10, 0)</f>
        <v>1</v>
      </c>
      <c r="N10" s="58"/>
      <c r="O10" s="58">
        <f t="shared" ref="O10:O41" si="3">N10-K10+L10</f>
        <v>-1</v>
      </c>
      <c r="P10" s="70">
        <f t="shared" ref="P10:P41" si="4">N10*Q10</f>
        <v>0</v>
      </c>
      <c r="Q10" s="68"/>
      <c r="R10" s="76"/>
      <c r="S10" s="78"/>
      <c r="T10" s="80">
        <f t="shared" ref="T10:T41" si="5">J10*Q10</f>
        <v>0</v>
      </c>
      <c r="U10" s="82"/>
    </row>
    <row r="11" spans="1:21" s="52" customFormat="1" ht="13.6" customHeight="1" thickBot="1" x14ac:dyDescent="0.35">
      <c r="A11" s="22"/>
      <c r="B11" s="59">
        <f t="shared" si="0"/>
        <v>2</v>
      </c>
      <c r="C11" s="73" t="s">
        <v>46</v>
      </c>
      <c r="D11" s="75" t="s">
        <v>70</v>
      </c>
      <c r="E11" s="73" t="s">
        <v>223</v>
      </c>
      <c r="F11" s="53" t="s">
        <v>358</v>
      </c>
      <c r="G11" s="98" t="s">
        <v>439</v>
      </c>
      <c r="H11" s="98"/>
      <c r="I11" s="98"/>
      <c r="J11" s="53">
        <v>79</v>
      </c>
      <c r="K11" s="53">
        <f t="shared" si="1"/>
        <v>79</v>
      </c>
      <c r="L11" s="53">
        <v>0</v>
      </c>
      <c r="M11" s="54">
        <f t="shared" si="2"/>
        <v>79</v>
      </c>
      <c r="N11" s="54"/>
      <c r="O11" s="54">
        <f t="shared" si="3"/>
        <v>-79</v>
      </c>
      <c r="P11" s="71">
        <f t="shared" si="4"/>
        <v>0</v>
      </c>
      <c r="Q11" s="69"/>
      <c r="R11" s="77"/>
      <c r="S11" s="79"/>
      <c r="T11" s="81">
        <f t="shared" si="5"/>
        <v>0</v>
      </c>
      <c r="U11" s="83"/>
    </row>
    <row r="12" spans="1:21" s="52" customFormat="1" ht="13.6" customHeight="1" x14ac:dyDescent="0.3">
      <c r="A12" s="22"/>
      <c r="B12" s="57">
        <f t="shared" si="0"/>
        <v>3</v>
      </c>
      <c r="C12" s="72" t="s">
        <v>46</v>
      </c>
      <c r="D12" s="74" t="s">
        <v>71</v>
      </c>
      <c r="E12" s="72" t="s">
        <v>224</v>
      </c>
      <c r="F12" s="55" t="s">
        <v>359</v>
      </c>
      <c r="G12" s="97" t="s">
        <v>440</v>
      </c>
      <c r="H12" s="97"/>
      <c r="I12" s="97"/>
      <c r="J12" s="55">
        <v>14</v>
      </c>
      <c r="K12" s="55">
        <f t="shared" si="1"/>
        <v>14</v>
      </c>
      <c r="L12" s="55">
        <v>0</v>
      </c>
      <c r="M12" s="58">
        <f t="shared" si="2"/>
        <v>14</v>
      </c>
      <c r="N12" s="58"/>
      <c r="O12" s="58">
        <f t="shared" si="3"/>
        <v>-14</v>
      </c>
      <c r="P12" s="70">
        <f t="shared" si="4"/>
        <v>0</v>
      </c>
      <c r="Q12" s="68"/>
      <c r="R12" s="76"/>
      <c r="S12" s="78"/>
      <c r="T12" s="80">
        <f t="shared" si="5"/>
        <v>0</v>
      </c>
      <c r="U12" s="82"/>
    </row>
    <row r="13" spans="1:21" s="52" customFormat="1" ht="13.6" customHeight="1" thickBot="1" x14ac:dyDescent="0.35">
      <c r="A13" s="22"/>
      <c r="B13" s="59">
        <f t="shared" si="0"/>
        <v>4</v>
      </c>
      <c r="C13" s="73" t="s">
        <v>46</v>
      </c>
      <c r="D13" s="75" t="s">
        <v>72</v>
      </c>
      <c r="E13" s="73" t="s">
        <v>225</v>
      </c>
      <c r="F13" s="53" t="s">
        <v>359</v>
      </c>
      <c r="G13" s="98" t="s">
        <v>441</v>
      </c>
      <c r="H13" s="98"/>
      <c r="I13" s="98"/>
      <c r="J13" s="53">
        <v>2</v>
      </c>
      <c r="K13" s="53">
        <f t="shared" si="1"/>
        <v>2</v>
      </c>
      <c r="L13" s="53">
        <v>0</v>
      </c>
      <c r="M13" s="54">
        <f t="shared" si="2"/>
        <v>2</v>
      </c>
      <c r="N13" s="54"/>
      <c r="O13" s="54">
        <f t="shared" si="3"/>
        <v>-2</v>
      </c>
      <c r="P13" s="71">
        <f t="shared" si="4"/>
        <v>0</v>
      </c>
      <c r="Q13" s="69"/>
      <c r="R13" s="77"/>
      <c r="S13" s="79"/>
      <c r="T13" s="81">
        <f t="shared" si="5"/>
        <v>0</v>
      </c>
      <c r="U13" s="83"/>
    </row>
    <row r="14" spans="1:21" s="52" customFormat="1" ht="13.6" customHeight="1" x14ac:dyDescent="0.3">
      <c r="A14" s="22"/>
      <c r="B14" s="57">
        <f t="shared" si="0"/>
        <v>5</v>
      </c>
      <c r="C14" s="72" t="s">
        <v>46</v>
      </c>
      <c r="D14" s="74" t="s">
        <v>73</v>
      </c>
      <c r="E14" s="72" t="s">
        <v>226</v>
      </c>
      <c r="F14" s="55" t="s">
        <v>359</v>
      </c>
      <c r="G14" s="97" t="s">
        <v>442</v>
      </c>
      <c r="H14" s="97"/>
      <c r="I14" s="97"/>
      <c r="J14" s="55">
        <v>2</v>
      </c>
      <c r="K14" s="55">
        <f t="shared" si="1"/>
        <v>2</v>
      </c>
      <c r="L14" s="55">
        <v>0</v>
      </c>
      <c r="M14" s="58">
        <f t="shared" si="2"/>
        <v>2</v>
      </c>
      <c r="N14" s="58"/>
      <c r="O14" s="58">
        <f t="shared" si="3"/>
        <v>-2</v>
      </c>
      <c r="P14" s="70">
        <f t="shared" si="4"/>
        <v>0</v>
      </c>
      <c r="Q14" s="68"/>
      <c r="R14" s="76"/>
      <c r="S14" s="78"/>
      <c r="T14" s="80">
        <f t="shared" si="5"/>
        <v>0</v>
      </c>
      <c r="U14" s="82"/>
    </row>
    <row r="15" spans="1:21" s="52" customFormat="1" ht="13.6" customHeight="1" thickBot="1" x14ac:dyDescent="0.35">
      <c r="A15" s="22"/>
      <c r="B15" s="59">
        <f t="shared" si="0"/>
        <v>6</v>
      </c>
      <c r="C15" s="73" t="s">
        <v>46</v>
      </c>
      <c r="D15" s="75" t="s">
        <v>74</v>
      </c>
      <c r="E15" s="73" t="s">
        <v>227</v>
      </c>
      <c r="F15" s="53" t="s">
        <v>359</v>
      </c>
      <c r="G15" s="98" t="s">
        <v>443</v>
      </c>
      <c r="H15" s="98"/>
      <c r="I15" s="98"/>
      <c r="J15" s="53">
        <v>1</v>
      </c>
      <c r="K15" s="53">
        <f t="shared" si="1"/>
        <v>1</v>
      </c>
      <c r="L15" s="53">
        <v>0</v>
      </c>
      <c r="M15" s="54">
        <f t="shared" si="2"/>
        <v>1</v>
      </c>
      <c r="N15" s="54"/>
      <c r="O15" s="54">
        <f t="shared" si="3"/>
        <v>-1</v>
      </c>
      <c r="P15" s="71">
        <f t="shared" si="4"/>
        <v>0</v>
      </c>
      <c r="Q15" s="69"/>
      <c r="R15" s="77"/>
      <c r="S15" s="79"/>
      <c r="T15" s="81">
        <f t="shared" si="5"/>
        <v>0</v>
      </c>
      <c r="U15" s="83"/>
    </row>
    <row r="16" spans="1:21" s="52" customFormat="1" ht="13.6" customHeight="1" x14ac:dyDescent="0.3">
      <c r="A16" s="22"/>
      <c r="B16" s="57">
        <f t="shared" si="0"/>
        <v>7</v>
      </c>
      <c r="C16" s="72" t="s">
        <v>46</v>
      </c>
      <c r="D16" s="74" t="s">
        <v>75</v>
      </c>
      <c r="E16" s="72" t="s">
        <v>228</v>
      </c>
      <c r="F16" s="55" t="s">
        <v>358</v>
      </c>
      <c r="G16" s="97" t="s">
        <v>444</v>
      </c>
      <c r="H16" s="97"/>
      <c r="I16" s="97"/>
      <c r="J16" s="55">
        <v>1</v>
      </c>
      <c r="K16" s="55">
        <f t="shared" si="1"/>
        <v>1</v>
      </c>
      <c r="L16" s="55">
        <v>0</v>
      </c>
      <c r="M16" s="58">
        <f t="shared" si="2"/>
        <v>1</v>
      </c>
      <c r="N16" s="58"/>
      <c r="O16" s="58">
        <f t="shared" si="3"/>
        <v>-1</v>
      </c>
      <c r="P16" s="70">
        <f t="shared" si="4"/>
        <v>0</v>
      </c>
      <c r="Q16" s="68"/>
      <c r="R16" s="76"/>
      <c r="S16" s="78"/>
      <c r="T16" s="80">
        <f t="shared" si="5"/>
        <v>0</v>
      </c>
      <c r="U16" s="82"/>
    </row>
    <row r="17" spans="1:21" s="52" customFormat="1" ht="13.6" customHeight="1" thickBot="1" x14ac:dyDescent="0.35">
      <c r="A17" s="22"/>
      <c r="B17" s="59">
        <f t="shared" si="0"/>
        <v>8</v>
      </c>
      <c r="C17" s="73" t="s">
        <v>46</v>
      </c>
      <c r="D17" s="75" t="s">
        <v>76</v>
      </c>
      <c r="E17" s="73" t="s">
        <v>229</v>
      </c>
      <c r="F17" s="53" t="s">
        <v>358</v>
      </c>
      <c r="G17" s="98" t="s">
        <v>445</v>
      </c>
      <c r="H17" s="98"/>
      <c r="I17" s="98"/>
      <c r="J17" s="53">
        <v>2</v>
      </c>
      <c r="K17" s="53">
        <f t="shared" si="1"/>
        <v>2</v>
      </c>
      <c r="L17" s="53">
        <v>0</v>
      </c>
      <c r="M17" s="54">
        <f t="shared" si="2"/>
        <v>2</v>
      </c>
      <c r="N17" s="54"/>
      <c r="O17" s="54">
        <f t="shared" si="3"/>
        <v>-2</v>
      </c>
      <c r="P17" s="71">
        <f t="shared" si="4"/>
        <v>0</v>
      </c>
      <c r="Q17" s="69"/>
      <c r="R17" s="77"/>
      <c r="S17" s="79"/>
      <c r="T17" s="81">
        <f t="shared" si="5"/>
        <v>0</v>
      </c>
      <c r="U17" s="83"/>
    </row>
    <row r="18" spans="1:21" s="52" customFormat="1" ht="13.6" customHeight="1" x14ac:dyDescent="0.3">
      <c r="A18" s="22"/>
      <c r="B18" s="57">
        <f t="shared" si="0"/>
        <v>9</v>
      </c>
      <c r="C18" s="72" t="s">
        <v>46</v>
      </c>
      <c r="D18" s="74" t="s">
        <v>77</v>
      </c>
      <c r="E18" s="72" t="s">
        <v>230</v>
      </c>
      <c r="F18" s="55" t="s">
        <v>358</v>
      </c>
      <c r="G18" s="97" t="s">
        <v>446</v>
      </c>
      <c r="H18" s="97"/>
      <c r="I18" s="97"/>
      <c r="J18" s="55">
        <v>11</v>
      </c>
      <c r="K18" s="55">
        <f t="shared" si="1"/>
        <v>11</v>
      </c>
      <c r="L18" s="55">
        <v>0</v>
      </c>
      <c r="M18" s="58">
        <f t="shared" si="2"/>
        <v>11</v>
      </c>
      <c r="N18" s="58"/>
      <c r="O18" s="58">
        <f t="shared" si="3"/>
        <v>-11</v>
      </c>
      <c r="P18" s="70">
        <f t="shared" si="4"/>
        <v>0</v>
      </c>
      <c r="Q18" s="68"/>
      <c r="R18" s="76"/>
      <c r="S18" s="78"/>
      <c r="T18" s="80">
        <f t="shared" si="5"/>
        <v>0</v>
      </c>
      <c r="U18" s="82"/>
    </row>
    <row r="19" spans="1:21" s="52" customFormat="1" ht="13.6" customHeight="1" thickBot="1" x14ac:dyDescent="0.35">
      <c r="A19" s="22"/>
      <c r="B19" s="59">
        <f t="shared" si="0"/>
        <v>10</v>
      </c>
      <c r="C19" s="73" t="s">
        <v>46</v>
      </c>
      <c r="D19" s="75" t="s">
        <v>78</v>
      </c>
      <c r="E19" s="73" t="s">
        <v>231</v>
      </c>
      <c r="F19" s="53" t="s">
        <v>358</v>
      </c>
      <c r="G19" s="98" t="s">
        <v>447</v>
      </c>
      <c r="H19" s="98"/>
      <c r="I19" s="98"/>
      <c r="J19" s="53">
        <v>5</v>
      </c>
      <c r="K19" s="53">
        <f t="shared" si="1"/>
        <v>5</v>
      </c>
      <c r="L19" s="53">
        <v>0</v>
      </c>
      <c r="M19" s="54">
        <f t="shared" si="2"/>
        <v>5</v>
      </c>
      <c r="N19" s="54"/>
      <c r="O19" s="54">
        <f t="shared" si="3"/>
        <v>-5</v>
      </c>
      <c r="P19" s="71">
        <f t="shared" si="4"/>
        <v>0</v>
      </c>
      <c r="Q19" s="69"/>
      <c r="R19" s="77"/>
      <c r="S19" s="79"/>
      <c r="T19" s="81">
        <f t="shared" si="5"/>
        <v>0</v>
      </c>
      <c r="U19" s="83"/>
    </row>
    <row r="20" spans="1:21" s="52" customFormat="1" ht="13.6" customHeight="1" x14ac:dyDescent="0.3">
      <c r="A20" s="22"/>
      <c r="B20" s="57">
        <f t="shared" si="0"/>
        <v>11</v>
      </c>
      <c r="C20" s="72" t="s">
        <v>46</v>
      </c>
      <c r="D20" s="74" t="s">
        <v>79</v>
      </c>
      <c r="E20" s="72" t="s">
        <v>232</v>
      </c>
      <c r="F20" s="55" t="s">
        <v>358</v>
      </c>
      <c r="G20" s="97" t="s">
        <v>448</v>
      </c>
      <c r="H20" s="97"/>
      <c r="I20" s="97"/>
      <c r="J20" s="55">
        <v>17</v>
      </c>
      <c r="K20" s="55">
        <f t="shared" si="1"/>
        <v>17</v>
      </c>
      <c r="L20" s="55">
        <v>0</v>
      </c>
      <c r="M20" s="58">
        <f t="shared" si="2"/>
        <v>17</v>
      </c>
      <c r="N20" s="58"/>
      <c r="O20" s="58">
        <f t="shared" si="3"/>
        <v>-17</v>
      </c>
      <c r="P20" s="70">
        <f t="shared" si="4"/>
        <v>0</v>
      </c>
      <c r="Q20" s="68"/>
      <c r="R20" s="76"/>
      <c r="S20" s="78"/>
      <c r="T20" s="80">
        <f t="shared" si="5"/>
        <v>0</v>
      </c>
      <c r="U20" s="82"/>
    </row>
    <row r="21" spans="1:21" s="52" customFormat="1" ht="13.6" customHeight="1" thickBot="1" x14ac:dyDescent="0.35">
      <c r="A21" s="22"/>
      <c r="B21" s="59">
        <f t="shared" si="0"/>
        <v>12</v>
      </c>
      <c r="C21" s="73" t="s">
        <v>46</v>
      </c>
      <c r="D21" s="75" t="s">
        <v>80</v>
      </c>
      <c r="E21" s="73" t="s">
        <v>233</v>
      </c>
      <c r="F21" s="53" t="s">
        <v>358</v>
      </c>
      <c r="G21" s="98" t="s">
        <v>449</v>
      </c>
      <c r="H21" s="98"/>
      <c r="I21" s="98"/>
      <c r="J21" s="53">
        <v>2</v>
      </c>
      <c r="K21" s="53">
        <f t="shared" si="1"/>
        <v>2</v>
      </c>
      <c r="L21" s="53">
        <v>0</v>
      </c>
      <c r="M21" s="54">
        <f t="shared" si="2"/>
        <v>2</v>
      </c>
      <c r="N21" s="54"/>
      <c r="O21" s="54">
        <f t="shared" si="3"/>
        <v>-2</v>
      </c>
      <c r="P21" s="71">
        <f t="shared" si="4"/>
        <v>0</v>
      </c>
      <c r="Q21" s="69"/>
      <c r="R21" s="77"/>
      <c r="S21" s="79"/>
      <c r="T21" s="81">
        <f t="shared" si="5"/>
        <v>0</v>
      </c>
      <c r="U21" s="83"/>
    </row>
    <row r="22" spans="1:21" s="52" customFormat="1" ht="13.6" customHeight="1" x14ac:dyDescent="0.3">
      <c r="A22" s="22"/>
      <c r="B22" s="57">
        <f t="shared" si="0"/>
        <v>13</v>
      </c>
      <c r="C22" s="72" t="s">
        <v>46</v>
      </c>
      <c r="D22" s="74" t="s">
        <v>81</v>
      </c>
      <c r="E22" s="72" t="s">
        <v>234</v>
      </c>
      <c r="F22" s="55" t="s">
        <v>360</v>
      </c>
      <c r="G22" s="97" t="s">
        <v>450</v>
      </c>
      <c r="H22" s="97"/>
      <c r="I22" s="97"/>
      <c r="J22" s="55">
        <v>2</v>
      </c>
      <c r="K22" s="55">
        <f t="shared" si="1"/>
        <v>2</v>
      </c>
      <c r="L22" s="55">
        <v>0</v>
      </c>
      <c r="M22" s="58">
        <f t="shared" si="2"/>
        <v>2</v>
      </c>
      <c r="N22" s="58"/>
      <c r="O22" s="58">
        <f t="shared" si="3"/>
        <v>-2</v>
      </c>
      <c r="P22" s="70">
        <f t="shared" si="4"/>
        <v>0</v>
      </c>
      <c r="Q22" s="68"/>
      <c r="R22" s="76"/>
      <c r="S22" s="78"/>
      <c r="T22" s="80">
        <f t="shared" si="5"/>
        <v>0</v>
      </c>
      <c r="U22" s="82"/>
    </row>
    <row r="23" spans="1:21" s="52" customFormat="1" ht="13.6" customHeight="1" thickBot="1" x14ac:dyDescent="0.35">
      <c r="A23" s="22"/>
      <c r="B23" s="59">
        <f t="shared" si="0"/>
        <v>14</v>
      </c>
      <c r="C23" s="73" t="s">
        <v>46</v>
      </c>
      <c r="D23" s="75" t="s">
        <v>82</v>
      </c>
      <c r="E23" s="73" t="s">
        <v>235</v>
      </c>
      <c r="F23" s="53" t="s">
        <v>358</v>
      </c>
      <c r="G23" s="98" t="s">
        <v>445</v>
      </c>
      <c r="H23" s="98"/>
      <c r="I23" s="98"/>
      <c r="J23" s="53">
        <v>4</v>
      </c>
      <c r="K23" s="53">
        <f t="shared" si="1"/>
        <v>4</v>
      </c>
      <c r="L23" s="53">
        <v>0</v>
      </c>
      <c r="M23" s="54">
        <f t="shared" si="2"/>
        <v>4</v>
      </c>
      <c r="N23" s="54"/>
      <c r="O23" s="54">
        <f t="shared" si="3"/>
        <v>-4</v>
      </c>
      <c r="P23" s="71">
        <f t="shared" si="4"/>
        <v>0</v>
      </c>
      <c r="Q23" s="69"/>
      <c r="R23" s="77"/>
      <c r="S23" s="79"/>
      <c r="T23" s="81">
        <f t="shared" si="5"/>
        <v>0</v>
      </c>
      <c r="U23" s="83"/>
    </row>
    <row r="24" spans="1:21" s="52" customFormat="1" ht="13.6" customHeight="1" x14ac:dyDescent="0.3">
      <c r="A24" s="22"/>
      <c r="B24" s="57">
        <f t="shared" si="0"/>
        <v>15</v>
      </c>
      <c r="C24" s="72" t="s">
        <v>47</v>
      </c>
      <c r="D24" s="74" t="s">
        <v>83</v>
      </c>
      <c r="E24" s="72" t="s">
        <v>223</v>
      </c>
      <c r="F24" s="55" t="s">
        <v>361</v>
      </c>
      <c r="G24" s="97" t="s">
        <v>451</v>
      </c>
      <c r="H24" s="97"/>
      <c r="I24" s="97"/>
      <c r="J24" s="55">
        <v>2</v>
      </c>
      <c r="K24" s="55">
        <f t="shared" si="1"/>
        <v>2</v>
      </c>
      <c r="L24" s="55">
        <v>0</v>
      </c>
      <c r="M24" s="58">
        <f t="shared" si="2"/>
        <v>2</v>
      </c>
      <c r="N24" s="58"/>
      <c r="O24" s="58">
        <f t="shared" si="3"/>
        <v>-2</v>
      </c>
      <c r="P24" s="70">
        <f t="shared" si="4"/>
        <v>0</v>
      </c>
      <c r="Q24" s="68"/>
      <c r="R24" s="76"/>
      <c r="S24" s="78"/>
      <c r="T24" s="80">
        <f t="shared" si="5"/>
        <v>0</v>
      </c>
      <c r="U24" s="82"/>
    </row>
    <row r="25" spans="1:21" s="52" customFormat="1" ht="13.6" customHeight="1" thickBot="1" x14ac:dyDescent="0.35">
      <c r="A25" s="22"/>
      <c r="B25" s="59">
        <f t="shared" si="0"/>
        <v>16</v>
      </c>
      <c r="C25" s="73" t="s">
        <v>46</v>
      </c>
      <c r="D25" s="75" t="s">
        <v>84</v>
      </c>
      <c r="E25" s="73" t="s">
        <v>236</v>
      </c>
      <c r="F25" s="53" t="s">
        <v>358</v>
      </c>
      <c r="G25" s="98" t="s">
        <v>452</v>
      </c>
      <c r="H25" s="98"/>
      <c r="I25" s="98"/>
      <c r="J25" s="53">
        <v>1</v>
      </c>
      <c r="K25" s="53">
        <f t="shared" si="1"/>
        <v>1</v>
      </c>
      <c r="L25" s="53">
        <v>0</v>
      </c>
      <c r="M25" s="54">
        <f t="shared" si="2"/>
        <v>1</v>
      </c>
      <c r="N25" s="54"/>
      <c r="O25" s="54">
        <f t="shared" si="3"/>
        <v>-1</v>
      </c>
      <c r="P25" s="71">
        <f t="shared" si="4"/>
        <v>0</v>
      </c>
      <c r="Q25" s="69"/>
      <c r="R25" s="77"/>
      <c r="S25" s="79"/>
      <c r="T25" s="81">
        <f t="shared" si="5"/>
        <v>0</v>
      </c>
      <c r="U25" s="83"/>
    </row>
    <row r="26" spans="1:21" s="52" customFormat="1" ht="13.6" customHeight="1" x14ac:dyDescent="0.3">
      <c r="A26" s="22"/>
      <c r="B26" s="57">
        <f t="shared" si="0"/>
        <v>17</v>
      </c>
      <c r="C26" s="72" t="s">
        <v>46</v>
      </c>
      <c r="D26" s="74" t="s">
        <v>85</v>
      </c>
      <c r="E26" s="72" t="s">
        <v>237</v>
      </c>
      <c r="F26" s="55" t="s">
        <v>358</v>
      </c>
      <c r="G26" s="97" t="s">
        <v>453</v>
      </c>
      <c r="H26" s="97"/>
      <c r="I26" s="97"/>
      <c r="J26" s="55">
        <v>3</v>
      </c>
      <c r="K26" s="55">
        <f t="shared" si="1"/>
        <v>3</v>
      </c>
      <c r="L26" s="55">
        <v>0</v>
      </c>
      <c r="M26" s="58">
        <f t="shared" si="2"/>
        <v>3</v>
      </c>
      <c r="N26" s="58"/>
      <c r="O26" s="58">
        <f t="shared" si="3"/>
        <v>-3</v>
      </c>
      <c r="P26" s="70">
        <f t="shared" si="4"/>
        <v>0</v>
      </c>
      <c r="Q26" s="68"/>
      <c r="R26" s="76"/>
      <c r="S26" s="78"/>
      <c r="T26" s="80">
        <f t="shared" si="5"/>
        <v>0</v>
      </c>
      <c r="U26" s="82"/>
    </row>
    <row r="27" spans="1:21" s="52" customFormat="1" ht="13.6" customHeight="1" thickBot="1" x14ac:dyDescent="0.35">
      <c r="A27" s="22"/>
      <c r="B27" s="59">
        <f t="shared" si="0"/>
        <v>18</v>
      </c>
      <c r="C27" s="73" t="s">
        <v>46</v>
      </c>
      <c r="D27" s="75" t="s">
        <v>86</v>
      </c>
      <c r="E27" s="73" t="s">
        <v>238</v>
      </c>
      <c r="F27" s="53" t="s">
        <v>362</v>
      </c>
      <c r="G27" s="98" t="s">
        <v>454</v>
      </c>
      <c r="H27" s="98"/>
      <c r="I27" s="98"/>
      <c r="J27" s="53">
        <v>2</v>
      </c>
      <c r="K27" s="53">
        <f t="shared" si="1"/>
        <v>2</v>
      </c>
      <c r="L27" s="53">
        <v>0</v>
      </c>
      <c r="M27" s="54">
        <f t="shared" si="2"/>
        <v>2</v>
      </c>
      <c r="N27" s="54"/>
      <c r="O27" s="54">
        <f t="shared" si="3"/>
        <v>-2</v>
      </c>
      <c r="P27" s="71">
        <f t="shared" si="4"/>
        <v>0</v>
      </c>
      <c r="Q27" s="69"/>
      <c r="R27" s="77"/>
      <c r="S27" s="79"/>
      <c r="T27" s="81">
        <f t="shared" si="5"/>
        <v>0</v>
      </c>
      <c r="U27" s="83"/>
    </row>
    <row r="28" spans="1:21" s="52" customFormat="1" ht="13.6" customHeight="1" x14ac:dyDescent="0.3">
      <c r="A28" s="22"/>
      <c r="B28" s="57">
        <f t="shared" si="0"/>
        <v>19</v>
      </c>
      <c r="C28" s="72" t="s">
        <v>46</v>
      </c>
      <c r="D28" s="74" t="s">
        <v>87</v>
      </c>
      <c r="E28" s="72" t="s">
        <v>239</v>
      </c>
      <c r="F28" s="55" t="s">
        <v>363</v>
      </c>
      <c r="G28" s="97" t="s">
        <v>455</v>
      </c>
      <c r="H28" s="97"/>
      <c r="I28" s="97"/>
      <c r="J28" s="55">
        <v>6</v>
      </c>
      <c r="K28" s="55">
        <f t="shared" si="1"/>
        <v>6</v>
      </c>
      <c r="L28" s="55">
        <v>0</v>
      </c>
      <c r="M28" s="58">
        <f t="shared" si="2"/>
        <v>6</v>
      </c>
      <c r="N28" s="58"/>
      <c r="O28" s="58">
        <f t="shared" si="3"/>
        <v>-6</v>
      </c>
      <c r="P28" s="70">
        <f t="shared" si="4"/>
        <v>0</v>
      </c>
      <c r="Q28" s="68"/>
      <c r="R28" s="76"/>
      <c r="S28" s="78"/>
      <c r="T28" s="80">
        <f t="shared" si="5"/>
        <v>0</v>
      </c>
      <c r="U28" s="82"/>
    </row>
    <row r="29" spans="1:21" s="52" customFormat="1" ht="13.6" customHeight="1" thickBot="1" x14ac:dyDescent="0.35">
      <c r="A29" s="22"/>
      <c r="B29" s="59">
        <f t="shared" si="0"/>
        <v>20</v>
      </c>
      <c r="C29" s="73" t="s">
        <v>48</v>
      </c>
      <c r="D29" s="75" t="s">
        <v>88</v>
      </c>
      <c r="E29" s="73" t="s">
        <v>236</v>
      </c>
      <c r="F29" s="53" t="s">
        <v>359</v>
      </c>
      <c r="G29" s="98" t="s">
        <v>456</v>
      </c>
      <c r="H29" s="98"/>
      <c r="I29" s="98"/>
      <c r="J29" s="53">
        <v>8</v>
      </c>
      <c r="K29" s="53">
        <f t="shared" si="1"/>
        <v>8</v>
      </c>
      <c r="L29" s="53">
        <v>0</v>
      </c>
      <c r="M29" s="54">
        <f t="shared" si="2"/>
        <v>8</v>
      </c>
      <c r="N29" s="54"/>
      <c r="O29" s="54">
        <f t="shared" si="3"/>
        <v>-8</v>
      </c>
      <c r="P29" s="71">
        <f t="shared" si="4"/>
        <v>0</v>
      </c>
      <c r="Q29" s="69"/>
      <c r="R29" s="77"/>
      <c r="S29" s="79"/>
      <c r="T29" s="81">
        <f t="shared" si="5"/>
        <v>0</v>
      </c>
      <c r="U29" s="83"/>
    </row>
    <row r="30" spans="1:21" s="52" customFormat="1" ht="13.6" customHeight="1" x14ac:dyDescent="0.3">
      <c r="A30" s="22"/>
      <c r="B30" s="57">
        <f t="shared" si="0"/>
        <v>21</v>
      </c>
      <c r="C30" s="72" t="s">
        <v>46</v>
      </c>
      <c r="D30" s="74" t="s">
        <v>89</v>
      </c>
      <c r="E30" s="72" t="s">
        <v>240</v>
      </c>
      <c r="F30" s="55" t="s">
        <v>358</v>
      </c>
      <c r="G30" s="97" t="s">
        <v>457</v>
      </c>
      <c r="H30" s="97"/>
      <c r="I30" s="97"/>
      <c r="J30" s="55">
        <v>1</v>
      </c>
      <c r="K30" s="55">
        <f t="shared" si="1"/>
        <v>1</v>
      </c>
      <c r="L30" s="55">
        <v>0</v>
      </c>
      <c r="M30" s="58">
        <f t="shared" si="2"/>
        <v>1</v>
      </c>
      <c r="N30" s="58"/>
      <c r="O30" s="58">
        <f t="shared" si="3"/>
        <v>-1</v>
      </c>
      <c r="P30" s="70">
        <f t="shared" si="4"/>
        <v>0</v>
      </c>
      <c r="Q30" s="68"/>
      <c r="R30" s="76"/>
      <c r="S30" s="78"/>
      <c r="T30" s="80">
        <f t="shared" si="5"/>
        <v>0</v>
      </c>
      <c r="U30" s="82"/>
    </row>
    <row r="31" spans="1:21" s="52" customFormat="1" ht="13.6" customHeight="1" thickBot="1" x14ac:dyDescent="0.35">
      <c r="A31" s="22"/>
      <c r="B31" s="59">
        <f t="shared" si="0"/>
        <v>22</v>
      </c>
      <c r="C31" s="73" t="s">
        <v>49</v>
      </c>
      <c r="D31" s="75" t="s">
        <v>90</v>
      </c>
      <c r="E31" s="73" t="s">
        <v>241</v>
      </c>
      <c r="F31" s="53" t="s">
        <v>358</v>
      </c>
      <c r="G31" s="98" t="s">
        <v>458</v>
      </c>
      <c r="H31" s="98"/>
      <c r="I31" s="98"/>
      <c r="J31" s="53">
        <v>9</v>
      </c>
      <c r="K31" s="53">
        <f t="shared" si="1"/>
        <v>9</v>
      </c>
      <c r="L31" s="53">
        <v>0</v>
      </c>
      <c r="M31" s="54">
        <f t="shared" si="2"/>
        <v>9</v>
      </c>
      <c r="N31" s="54"/>
      <c r="O31" s="54">
        <f t="shared" si="3"/>
        <v>-9</v>
      </c>
      <c r="P31" s="71">
        <f t="shared" si="4"/>
        <v>0</v>
      </c>
      <c r="Q31" s="69"/>
      <c r="R31" s="77"/>
      <c r="S31" s="79"/>
      <c r="T31" s="81">
        <f t="shared" si="5"/>
        <v>0</v>
      </c>
      <c r="U31" s="83"/>
    </row>
    <row r="32" spans="1:21" s="52" customFormat="1" ht="13.6" customHeight="1" x14ac:dyDescent="0.3">
      <c r="A32" s="22"/>
      <c r="B32" s="57">
        <f t="shared" si="0"/>
        <v>23</v>
      </c>
      <c r="C32" s="72" t="s">
        <v>46</v>
      </c>
      <c r="D32" s="74" t="s">
        <v>91</v>
      </c>
      <c r="E32" s="72" t="s">
        <v>242</v>
      </c>
      <c r="F32" s="55" t="s">
        <v>364</v>
      </c>
      <c r="G32" s="97" t="s">
        <v>459</v>
      </c>
      <c r="H32" s="97"/>
      <c r="I32" s="97"/>
      <c r="J32" s="55">
        <v>1</v>
      </c>
      <c r="K32" s="55">
        <f t="shared" si="1"/>
        <v>1</v>
      </c>
      <c r="L32" s="55">
        <v>0</v>
      </c>
      <c r="M32" s="58">
        <f t="shared" si="2"/>
        <v>1</v>
      </c>
      <c r="N32" s="58"/>
      <c r="O32" s="58">
        <f t="shared" si="3"/>
        <v>-1</v>
      </c>
      <c r="P32" s="70">
        <f t="shared" si="4"/>
        <v>0</v>
      </c>
      <c r="Q32" s="68"/>
      <c r="R32" s="76"/>
      <c r="S32" s="78"/>
      <c r="T32" s="80">
        <f t="shared" si="5"/>
        <v>0</v>
      </c>
      <c r="U32" s="82"/>
    </row>
    <row r="33" spans="1:21" s="52" customFormat="1" ht="13.6" customHeight="1" thickBot="1" x14ac:dyDescent="0.35">
      <c r="A33" s="22"/>
      <c r="B33" s="59">
        <f t="shared" si="0"/>
        <v>24</v>
      </c>
      <c r="C33" s="73" t="s">
        <v>46</v>
      </c>
      <c r="D33" s="75" t="s">
        <v>92</v>
      </c>
      <c r="E33" s="73" t="s">
        <v>243</v>
      </c>
      <c r="F33" s="53" t="s">
        <v>359</v>
      </c>
      <c r="G33" s="98" t="s">
        <v>460</v>
      </c>
      <c r="H33" s="98"/>
      <c r="I33" s="98"/>
      <c r="J33" s="53">
        <v>3</v>
      </c>
      <c r="K33" s="53">
        <f t="shared" si="1"/>
        <v>3</v>
      </c>
      <c r="L33" s="53">
        <v>0</v>
      </c>
      <c r="M33" s="54">
        <f t="shared" si="2"/>
        <v>3</v>
      </c>
      <c r="N33" s="54"/>
      <c r="O33" s="54">
        <f t="shared" si="3"/>
        <v>-3</v>
      </c>
      <c r="P33" s="71">
        <f t="shared" si="4"/>
        <v>0</v>
      </c>
      <c r="Q33" s="69"/>
      <c r="R33" s="77"/>
      <c r="S33" s="79"/>
      <c r="T33" s="81">
        <f t="shared" si="5"/>
        <v>0</v>
      </c>
      <c r="U33" s="83"/>
    </row>
    <row r="34" spans="1:21" s="52" customFormat="1" ht="13.6" customHeight="1" x14ac:dyDescent="0.3">
      <c r="A34" s="22"/>
      <c r="B34" s="57">
        <f t="shared" si="0"/>
        <v>25</v>
      </c>
      <c r="C34" s="72" t="s">
        <v>50</v>
      </c>
      <c r="D34" s="74" t="s">
        <v>93</v>
      </c>
      <c r="E34" s="72" t="s">
        <v>244</v>
      </c>
      <c r="F34" s="55" t="s">
        <v>358</v>
      </c>
      <c r="G34" s="97" t="s">
        <v>461</v>
      </c>
      <c r="H34" s="97"/>
      <c r="I34" s="97"/>
      <c r="J34" s="55">
        <v>4</v>
      </c>
      <c r="K34" s="55">
        <f t="shared" si="1"/>
        <v>4</v>
      </c>
      <c r="L34" s="55">
        <v>0</v>
      </c>
      <c r="M34" s="58">
        <f t="shared" si="2"/>
        <v>4</v>
      </c>
      <c r="N34" s="58"/>
      <c r="O34" s="58">
        <f t="shared" si="3"/>
        <v>-4</v>
      </c>
      <c r="P34" s="70">
        <f t="shared" si="4"/>
        <v>0</v>
      </c>
      <c r="Q34" s="68"/>
      <c r="R34" s="76"/>
      <c r="S34" s="78"/>
      <c r="T34" s="80">
        <f t="shared" si="5"/>
        <v>0</v>
      </c>
      <c r="U34" s="82"/>
    </row>
    <row r="35" spans="1:21" s="52" customFormat="1" ht="13.6" customHeight="1" thickBot="1" x14ac:dyDescent="0.35">
      <c r="A35" s="22"/>
      <c r="B35" s="59">
        <f t="shared" si="0"/>
        <v>26</v>
      </c>
      <c r="C35" s="73" t="s">
        <v>46</v>
      </c>
      <c r="D35" s="75" t="s">
        <v>94</v>
      </c>
      <c r="E35" s="73" t="s">
        <v>245</v>
      </c>
      <c r="F35" s="53" t="s">
        <v>361</v>
      </c>
      <c r="G35" s="98" t="s">
        <v>462</v>
      </c>
      <c r="H35" s="98"/>
      <c r="I35" s="98"/>
      <c r="J35" s="53">
        <v>1</v>
      </c>
      <c r="K35" s="53">
        <f t="shared" si="1"/>
        <v>1</v>
      </c>
      <c r="L35" s="53">
        <v>0</v>
      </c>
      <c r="M35" s="54">
        <f t="shared" si="2"/>
        <v>1</v>
      </c>
      <c r="N35" s="54"/>
      <c r="O35" s="54">
        <f t="shared" si="3"/>
        <v>-1</v>
      </c>
      <c r="P35" s="71">
        <f t="shared" si="4"/>
        <v>0</v>
      </c>
      <c r="Q35" s="69"/>
      <c r="R35" s="77"/>
      <c r="S35" s="79"/>
      <c r="T35" s="81">
        <f t="shared" si="5"/>
        <v>0</v>
      </c>
      <c r="U35" s="83"/>
    </row>
    <row r="36" spans="1:21" s="52" customFormat="1" ht="13.6" customHeight="1" x14ac:dyDescent="0.3">
      <c r="A36" s="22"/>
      <c r="B36" s="57">
        <f t="shared" si="0"/>
        <v>27</v>
      </c>
      <c r="C36" s="72" t="s">
        <v>46</v>
      </c>
      <c r="D36" s="74" t="s">
        <v>95</v>
      </c>
      <c r="E36" s="72" t="s">
        <v>246</v>
      </c>
      <c r="F36" s="55" t="s">
        <v>358</v>
      </c>
      <c r="G36" s="97" t="s">
        <v>463</v>
      </c>
      <c r="H36" s="97"/>
      <c r="I36" s="97"/>
      <c r="J36" s="55">
        <v>4</v>
      </c>
      <c r="K36" s="55">
        <f t="shared" si="1"/>
        <v>4</v>
      </c>
      <c r="L36" s="55">
        <v>0</v>
      </c>
      <c r="M36" s="58">
        <f t="shared" si="2"/>
        <v>4</v>
      </c>
      <c r="N36" s="58"/>
      <c r="O36" s="58">
        <f t="shared" si="3"/>
        <v>-4</v>
      </c>
      <c r="P36" s="70">
        <f t="shared" si="4"/>
        <v>0</v>
      </c>
      <c r="Q36" s="68"/>
      <c r="R36" s="76"/>
      <c r="S36" s="78"/>
      <c r="T36" s="80">
        <f t="shared" si="5"/>
        <v>0</v>
      </c>
      <c r="U36" s="82"/>
    </row>
    <row r="37" spans="1:21" s="52" customFormat="1" ht="13.6" customHeight="1" thickBot="1" x14ac:dyDescent="0.35">
      <c r="A37" s="22"/>
      <c r="B37" s="59">
        <f t="shared" si="0"/>
        <v>28</v>
      </c>
      <c r="C37" s="73" t="s">
        <v>51</v>
      </c>
      <c r="D37" s="75" t="s">
        <v>96</v>
      </c>
      <c r="E37" s="73" t="s">
        <v>247</v>
      </c>
      <c r="F37" s="53" t="s">
        <v>358</v>
      </c>
      <c r="G37" s="98" t="s">
        <v>464</v>
      </c>
      <c r="H37" s="98"/>
      <c r="I37" s="98"/>
      <c r="J37" s="53">
        <v>1</v>
      </c>
      <c r="K37" s="53">
        <f t="shared" si="1"/>
        <v>1</v>
      </c>
      <c r="L37" s="53">
        <v>0</v>
      </c>
      <c r="M37" s="54">
        <f t="shared" si="2"/>
        <v>1</v>
      </c>
      <c r="N37" s="54"/>
      <c r="O37" s="54">
        <f t="shared" si="3"/>
        <v>-1</v>
      </c>
      <c r="P37" s="71">
        <f t="shared" si="4"/>
        <v>0</v>
      </c>
      <c r="Q37" s="69"/>
      <c r="R37" s="77"/>
      <c r="S37" s="79"/>
      <c r="T37" s="81">
        <f t="shared" si="5"/>
        <v>0</v>
      </c>
      <c r="U37" s="83"/>
    </row>
    <row r="38" spans="1:21" s="52" customFormat="1" ht="13.6" customHeight="1" x14ac:dyDescent="0.3">
      <c r="A38" s="22"/>
      <c r="B38" s="57">
        <f t="shared" si="0"/>
        <v>29</v>
      </c>
      <c r="C38" s="72" t="s">
        <v>46</v>
      </c>
      <c r="D38" s="74" t="s">
        <v>97</v>
      </c>
      <c r="E38" s="72" t="s">
        <v>248</v>
      </c>
      <c r="F38" s="55" t="s">
        <v>365</v>
      </c>
      <c r="G38" s="97" t="s">
        <v>465</v>
      </c>
      <c r="H38" s="97"/>
      <c r="I38" s="97"/>
      <c r="J38" s="55">
        <v>1</v>
      </c>
      <c r="K38" s="55">
        <f t="shared" si="1"/>
        <v>1</v>
      </c>
      <c r="L38" s="55">
        <v>0</v>
      </c>
      <c r="M38" s="58">
        <f t="shared" si="2"/>
        <v>1</v>
      </c>
      <c r="N38" s="58"/>
      <c r="O38" s="58">
        <f t="shared" si="3"/>
        <v>-1</v>
      </c>
      <c r="P38" s="70">
        <f t="shared" si="4"/>
        <v>0</v>
      </c>
      <c r="Q38" s="68"/>
      <c r="R38" s="76"/>
      <c r="S38" s="78"/>
      <c r="T38" s="80">
        <f t="shared" si="5"/>
        <v>0</v>
      </c>
      <c r="U38" s="82"/>
    </row>
    <row r="39" spans="1:21" s="52" customFormat="1" ht="13.6" customHeight="1" thickBot="1" x14ac:dyDescent="0.35">
      <c r="A39" s="22"/>
      <c r="B39" s="59">
        <f t="shared" si="0"/>
        <v>30</v>
      </c>
      <c r="C39" s="73" t="s">
        <v>46</v>
      </c>
      <c r="D39" s="75" t="s">
        <v>98</v>
      </c>
      <c r="E39" s="73" t="s">
        <v>249</v>
      </c>
      <c r="F39" s="53" t="s">
        <v>366</v>
      </c>
      <c r="G39" s="98" t="s">
        <v>466</v>
      </c>
      <c r="H39" s="98"/>
      <c r="I39" s="98"/>
      <c r="J39" s="53">
        <v>3</v>
      </c>
      <c r="K39" s="53">
        <f t="shared" si="1"/>
        <v>3</v>
      </c>
      <c r="L39" s="53">
        <v>0</v>
      </c>
      <c r="M39" s="54">
        <f t="shared" si="2"/>
        <v>3</v>
      </c>
      <c r="N39" s="54"/>
      <c r="O39" s="54">
        <f t="shared" si="3"/>
        <v>-3</v>
      </c>
      <c r="P39" s="71">
        <f t="shared" si="4"/>
        <v>0</v>
      </c>
      <c r="Q39" s="69"/>
      <c r="R39" s="77"/>
      <c r="S39" s="79"/>
      <c r="T39" s="81">
        <f t="shared" si="5"/>
        <v>0</v>
      </c>
      <c r="U39" s="83"/>
    </row>
    <row r="40" spans="1:21" s="52" customFormat="1" ht="13.6" customHeight="1" x14ac:dyDescent="0.3">
      <c r="A40" s="22"/>
      <c r="B40" s="57">
        <f t="shared" si="0"/>
        <v>31</v>
      </c>
      <c r="C40" s="72" t="s">
        <v>52</v>
      </c>
      <c r="D40" s="74" t="s">
        <v>99</v>
      </c>
      <c r="E40" s="72" t="s">
        <v>250</v>
      </c>
      <c r="F40" s="55" t="s">
        <v>367</v>
      </c>
      <c r="G40" s="97" t="s">
        <v>467</v>
      </c>
      <c r="H40" s="97"/>
      <c r="I40" s="97"/>
      <c r="J40" s="55">
        <v>4</v>
      </c>
      <c r="K40" s="55">
        <f t="shared" si="1"/>
        <v>4</v>
      </c>
      <c r="L40" s="55">
        <v>0</v>
      </c>
      <c r="M40" s="58">
        <f t="shared" si="2"/>
        <v>4</v>
      </c>
      <c r="N40" s="58"/>
      <c r="O40" s="58">
        <f t="shared" si="3"/>
        <v>-4</v>
      </c>
      <c r="P40" s="70">
        <f t="shared" si="4"/>
        <v>0</v>
      </c>
      <c r="Q40" s="68"/>
      <c r="R40" s="76"/>
      <c r="S40" s="78"/>
      <c r="T40" s="80">
        <f t="shared" si="5"/>
        <v>0</v>
      </c>
      <c r="U40" s="82"/>
    </row>
    <row r="41" spans="1:21" s="52" customFormat="1" ht="13.6" customHeight="1" thickBot="1" x14ac:dyDescent="0.35">
      <c r="A41" s="22"/>
      <c r="B41" s="59">
        <f t="shared" si="0"/>
        <v>32</v>
      </c>
      <c r="C41" s="73" t="s">
        <v>46</v>
      </c>
      <c r="D41" s="75" t="s">
        <v>100</v>
      </c>
      <c r="E41" s="73" t="s">
        <v>251</v>
      </c>
      <c r="F41" s="53" t="s">
        <v>368</v>
      </c>
      <c r="G41" s="98" t="s">
        <v>468</v>
      </c>
      <c r="H41" s="98"/>
      <c r="I41" s="98"/>
      <c r="J41" s="53">
        <v>3</v>
      </c>
      <c r="K41" s="53">
        <f t="shared" si="1"/>
        <v>3</v>
      </c>
      <c r="L41" s="53">
        <v>0</v>
      </c>
      <c r="M41" s="54">
        <f t="shared" si="2"/>
        <v>3</v>
      </c>
      <c r="N41" s="54"/>
      <c r="O41" s="54">
        <f t="shared" si="3"/>
        <v>-3</v>
      </c>
      <c r="P41" s="71">
        <f t="shared" si="4"/>
        <v>0</v>
      </c>
      <c r="Q41" s="69"/>
      <c r="R41" s="77"/>
      <c r="S41" s="79"/>
      <c r="T41" s="81">
        <f t="shared" si="5"/>
        <v>0</v>
      </c>
      <c r="U41" s="83"/>
    </row>
    <row r="42" spans="1:21" s="52" customFormat="1" ht="13.6" customHeight="1" x14ac:dyDescent="0.3">
      <c r="A42" s="22"/>
      <c r="B42" s="57">
        <f t="shared" ref="B42:B73" si="6">ROW(B42) - ROW($B$9)</f>
        <v>33</v>
      </c>
      <c r="C42" s="72"/>
      <c r="D42" s="74" t="s">
        <v>101</v>
      </c>
      <c r="E42" s="72" t="s">
        <v>252</v>
      </c>
      <c r="F42" s="55" t="s">
        <v>369</v>
      </c>
      <c r="G42" s="97" t="s">
        <v>469</v>
      </c>
      <c r="H42" s="97"/>
      <c r="I42" s="97"/>
      <c r="J42" s="55">
        <v>1</v>
      </c>
      <c r="K42" s="55">
        <f t="shared" ref="K42:K73" si="7">IF(G$6&lt;&gt;"", J42*G$6, J42)</f>
        <v>1</v>
      </c>
      <c r="L42" s="55">
        <v>0</v>
      </c>
      <c r="M42" s="58">
        <f t="shared" ref="M42:M73" si="8">IF(L42&lt;K42, K42-L42, 0)</f>
        <v>1</v>
      </c>
      <c r="N42" s="58"/>
      <c r="O42" s="58">
        <f t="shared" ref="O42:O73" si="9">N42-K42+L42</f>
        <v>-1</v>
      </c>
      <c r="P42" s="70">
        <f t="shared" ref="P42:P73" si="10">N42*Q42</f>
        <v>0</v>
      </c>
      <c r="Q42" s="68"/>
      <c r="R42" s="76"/>
      <c r="S42" s="78"/>
      <c r="T42" s="80">
        <f t="shared" ref="T42:T73" si="11">J42*Q42</f>
        <v>0</v>
      </c>
      <c r="U42" s="82"/>
    </row>
    <row r="43" spans="1:21" s="52" customFormat="1" ht="13.6" customHeight="1" thickBot="1" x14ac:dyDescent="0.35">
      <c r="A43" s="22"/>
      <c r="B43" s="59">
        <f t="shared" si="6"/>
        <v>34</v>
      </c>
      <c r="C43" s="73" t="s">
        <v>46</v>
      </c>
      <c r="D43" s="75" t="s">
        <v>102</v>
      </c>
      <c r="E43" s="73" t="s">
        <v>253</v>
      </c>
      <c r="F43" s="53" t="s">
        <v>370</v>
      </c>
      <c r="G43" s="98" t="s">
        <v>470</v>
      </c>
      <c r="H43" s="98"/>
      <c r="I43" s="98"/>
      <c r="J43" s="53">
        <v>2</v>
      </c>
      <c r="K43" s="53">
        <f t="shared" si="7"/>
        <v>2</v>
      </c>
      <c r="L43" s="53">
        <v>0</v>
      </c>
      <c r="M43" s="54">
        <f t="shared" si="8"/>
        <v>2</v>
      </c>
      <c r="N43" s="54"/>
      <c r="O43" s="54">
        <f t="shared" si="9"/>
        <v>-2</v>
      </c>
      <c r="P43" s="71">
        <f t="shared" si="10"/>
        <v>0</v>
      </c>
      <c r="Q43" s="69"/>
      <c r="R43" s="77"/>
      <c r="S43" s="79"/>
      <c r="T43" s="81">
        <f t="shared" si="11"/>
        <v>0</v>
      </c>
      <c r="U43" s="83"/>
    </row>
    <row r="44" spans="1:21" s="52" customFormat="1" ht="13.6" customHeight="1" x14ac:dyDescent="0.3">
      <c r="A44" s="22"/>
      <c r="B44" s="57">
        <f t="shared" si="6"/>
        <v>35</v>
      </c>
      <c r="C44" s="72" t="s">
        <v>46</v>
      </c>
      <c r="D44" s="74" t="s">
        <v>103</v>
      </c>
      <c r="E44" s="72" t="s">
        <v>254</v>
      </c>
      <c r="F44" s="55" t="s">
        <v>371</v>
      </c>
      <c r="G44" s="97" t="s">
        <v>471</v>
      </c>
      <c r="H44" s="97"/>
      <c r="I44" s="97"/>
      <c r="J44" s="55">
        <v>4</v>
      </c>
      <c r="K44" s="55">
        <f t="shared" si="7"/>
        <v>4</v>
      </c>
      <c r="L44" s="55">
        <v>0</v>
      </c>
      <c r="M44" s="58">
        <f t="shared" si="8"/>
        <v>4</v>
      </c>
      <c r="N44" s="58"/>
      <c r="O44" s="58">
        <f t="shared" si="9"/>
        <v>-4</v>
      </c>
      <c r="P44" s="70">
        <f t="shared" si="10"/>
        <v>0</v>
      </c>
      <c r="Q44" s="68"/>
      <c r="R44" s="76"/>
      <c r="S44" s="78"/>
      <c r="T44" s="80">
        <f t="shared" si="11"/>
        <v>0</v>
      </c>
      <c r="U44" s="82"/>
    </row>
    <row r="45" spans="1:21" s="52" customFormat="1" ht="13.6" customHeight="1" thickBot="1" x14ac:dyDescent="0.35">
      <c r="A45" s="22"/>
      <c r="B45" s="59">
        <f t="shared" si="6"/>
        <v>36</v>
      </c>
      <c r="C45" s="73" t="s">
        <v>46</v>
      </c>
      <c r="D45" s="75" t="s">
        <v>104</v>
      </c>
      <c r="E45" s="73" t="s">
        <v>255</v>
      </c>
      <c r="F45" s="53" t="s">
        <v>372</v>
      </c>
      <c r="G45" s="98" t="s">
        <v>472</v>
      </c>
      <c r="H45" s="98"/>
      <c r="I45" s="98"/>
      <c r="J45" s="53">
        <v>2</v>
      </c>
      <c r="K45" s="53">
        <f t="shared" si="7"/>
        <v>2</v>
      </c>
      <c r="L45" s="53">
        <v>0</v>
      </c>
      <c r="M45" s="54">
        <f t="shared" si="8"/>
        <v>2</v>
      </c>
      <c r="N45" s="54"/>
      <c r="O45" s="54">
        <f t="shared" si="9"/>
        <v>-2</v>
      </c>
      <c r="P45" s="71">
        <f t="shared" si="10"/>
        <v>0</v>
      </c>
      <c r="Q45" s="69"/>
      <c r="R45" s="77"/>
      <c r="S45" s="79"/>
      <c r="T45" s="81">
        <f t="shared" si="11"/>
        <v>0</v>
      </c>
      <c r="U45" s="83"/>
    </row>
    <row r="46" spans="1:21" s="52" customFormat="1" ht="13.6" customHeight="1" x14ac:dyDescent="0.3">
      <c r="A46" s="22"/>
      <c r="B46" s="57">
        <f t="shared" si="6"/>
        <v>37</v>
      </c>
      <c r="C46" s="72" t="s">
        <v>46</v>
      </c>
      <c r="D46" s="74" t="s">
        <v>105</v>
      </c>
      <c r="E46" s="72" t="s">
        <v>256</v>
      </c>
      <c r="F46" s="55" t="s">
        <v>373</v>
      </c>
      <c r="G46" s="97" t="s">
        <v>473</v>
      </c>
      <c r="H46" s="97"/>
      <c r="I46" s="97"/>
      <c r="J46" s="55">
        <v>1</v>
      </c>
      <c r="K46" s="55">
        <f t="shared" si="7"/>
        <v>1</v>
      </c>
      <c r="L46" s="55">
        <v>0</v>
      </c>
      <c r="M46" s="58">
        <f t="shared" si="8"/>
        <v>1</v>
      </c>
      <c r="N46" s="58"/>
      <c r="O46" s="58">
        <f t="shared" si="9"/>
        <v>-1</v>
      </c>
      <c r="P46" s="70">
        <f t="shared" si="10"/>
        <v>0</v>
      </c>
      <c r="Q46" s="68"/>
      <c r="R46" s="76"/>
      <c r="S46" s="78"/>
      <c r="T46" s="80">
        <f t="shared" si="11"/>
        <v>0</v>
      </c>
      <c r="U46" s="82"/>
    </row>
    <row r="47" spans="1:21" s="52" customFormat="1" ht="13.6" customHeight="1" thickBot="1" x14ac:dyDescent="0.35">
      <c r="A47" s="22"/>
      <c r="B47" s="59">
        <f t="shared" si="6"/>
        <v>38</v>
      </c>
      <c r="C47" s="73" t="s">
        <v>46</v>
      </c>
      <c r="D47" s="75" t="s">
        <v>106</v>
      </c>
      <c r="E47" s="73" t="s">
        <v>257</v>
      </c>
      <c r="F47" s="53" t="s">
        <v>257</v>
      </c>
      <c r="G47" s="98" t="s">
        <v>474</v>
      </c>
      <c r="H47" s="98"/>
      <c r="I47" s="98"/>
      <c r="J47" s="53">
        <v>2</v>
      </c>
      <c r="K47" s="53">
        <f t="shared" si="7"/>
        <v>2</v>
      </c>
      <c r="L47" s="53">
        <v>0</v>
      </c>
      <c r="M47" s="54">
        <f t="shared" si="8"/>
        <v>2</v>
      </c>
      <c r="N47" s="54"/>
      <c r="O47" s="54">
        <f t="shared" si="9"/>
        <v>-2</v>
      </c>
      <c r="P47" s="71">
        <f t="shared" si="10"/>
        <v>0</v>
      </c>
      <c r="Q47" s="69"/>
      <c r="R47" s="77"/>
      <c r="S47" s="79"/>
      <c r="T47" s="81">
        <f t="shared" si="11"/>
        <v>0</v>
      </c>
      <c r="U47" s="83"/>
    </row>
    <row r="48" spans="1:21" s="52" customFormat="1" ht="13.6" customHeight="1" x14ac:dyDescent="0.3">
      <c r="A48" s="22"/>
      <c r="B48" s="57">
        <f t="shared" si="6"/>
        <v>39</v>
      </c>
      <c r="C48" s="72" t="s">
        <v>46</v>
      </c>
      <c r="D48" s="74" t="s">
        <v>107</v>
      </c>
      <c r="E48" s="72" t="s">
        <v>258</v>
      </c>
      <c r="F48" s="55" t="s">
        <v>374</v>
      </c>
      <c r="G48" s="97" t="s">
        <v>475</v>
      </c>
      <c r="H48" s="97"/>
      <c r="I48" s="97"/>
      <c r="J48" s="55">
        <v>1</v>
      </c>
      <c r="K48" s="55">
        <f t="shared" si="7"/>
        <v>1</v>
      </c>
      <c r="L48" s="55">
        <v>0</v>
      </c>
      <c r="M48" s="58">
        <f t="shared" si="8"/>
        <v>1</v>
      </c>
      <c r="N48" s="58"/>
      <c r="O48" s="58">
        <f t="shared" si="9"/>
        <v>-1</v>
      </c>
      <c r="P48" s="70">
        <f t="shared" si="10"/>
        <v>0</v>
      </c>
      <c r="Q48" s="68"/>
      <c r="R48" s="76"/>
      <c r="S48" s="78"/>
      <c r="T48" s="80">
        <f t="shared" si="11"/>
        <v>0</v>
      </c>
      <c r="U48" s="82"/>
    </row>
    <row r="49" spans="1:21" s="52" customFormat="1" ht="13.6" customHeight="1" thickBot="1" x14ac:dyDescent="0.35">
      <c r="A49" s="22"/>
      <c r="B49" s="59">
        <f t="shared" si="6"/>
        <v>40</v>
      </c>
      <c r="C49" s="73" t="s">
        <v>46</v>
      </c>
      <c r="D49" s="75" t="s">
        <v>108</v>
      </c>
      <c r="E49" s="73" t="s">
        <v>259</v>
      </c>
      <c r="F49" s="53" t="s">
        <v>375</v>
      </c>
      <c r="G49" s="98" t="s">
        <v>476</v>
      </c>
      <c r="H49" s="98"/>
      <c r="I49" s="98"/>
      <c r="J49" s="53">
        <v>6</v>
      </c>
      <c r="K49" s="53">
        <f t="shared" si="7"/>
        <v>6</v>
      </c>
      <c r="L49" s="53">
        <v>0</v>
      </c>
      <c r="M49" s="54">
        <f t="shared" si="8"/>
        <v>6</v>
      </c>
      <c r="N49" s="54"/>
      <c r="O49" s="54">
        <f t="shared" si="9"/>
        <v>-6</v>
      </c>
      <c r="P49" s="71">
        <f t="shared" si="10"/>
        <v>0</v>
      </c>
      <c r="Q49" s="69"/>
      <c r="R49" s="77"/>
      <c r="S49" s="79"/>
      <c r="T49" s="81">
        <f t="shared" si="11"/>
        <v>0</v>
      </c>
      <c r="U49" s="83"/>
    </row>
    <row r="50" spans="1:21" s="52" customFormat="1" ht="13.6" customHeight="1" x14ac:dyDescent="0.3">
      <c r="A50" s="22"/>
      <c r="B50" s="57">
        <f t="shared" si="6"/>
        <v>41</v>
      </c>
      <c r="C50" s="72" t="s">
        <v>53</v>
      </c>
      <c r="D50" s="74" t="s">
        <v>109</v>
      </c>
      <c r="E50" s="72" t="s">
        <v>260</v>
      </c>
      <c r="F50" s="55" t="s">
        <v>376</v>
      </c>
      <c r="G50" s="97" t="s">
        <v>477</v>
      </c>
      <c r="H50" s="97"/>
      <c r="I50" s="97"/>
      <c r="J50" s="55">
        <v>8</v>
      </c>
      <c r="K50" s="55">
        <f t="shared" si="7"/>
        <v>8</v>
      </c>
      <c r="L50" s="55">
        <v>0</v>
      </c>
      <c r="M50" s="58">
        <f t="shared" si="8"/>
        <v>8</v>
      </c>
      <c r="N50" s="58"/>
      <c r="O50" s="58">
        <f t="shared" si="9"/>
        <v>-8</v>
      </c>
      <c r="P50" s="70">
        <f t="shared" si="10"/>
        <v>0</v>
      </c>
      <c r="Q50" s="68"/>
      <c r="R50" s="76"/>
      <c r="S50" s="78"/>
      <c r="T50" s="80">
        <f t="shared" si="11"/>
        <v>0</v>
      </c>
      <c r="U50" s="82"/>
    </row>
    <row r="51" spans="1:21" s="52" customFormat="1" ht="13.6" customHeight="1" thickBot="1" x14ac:dyDescent="0.35">
      <c r="A51" s="22"/>
      <c r="B51" s="59">
        <f t="shared" si="6"/>
        <v>42</v>
      </c>
      <c r="C51" s="73" t="s">
        <v>46</v>
      </c>
      <c r="D51" s="75" t="s">
        <v>110</v>
      </c>
      <c r="E51" s="73" t="s">
        <v>261</v>
      </c>
      <c r="F51" s="53" t="s">
        <v>377</v>
      </c>
      <c r="G51" s="98" t="s">
        <v>478</v>
      </c>
      <c r="H51" s="98"/>
      <c r="I51" s="98"/>
      <c r="J51" s="53">
        <v>2</v>
      </c>
      <c r="K51" s="53">
        <f t="shared" si="7"/>
        <v>2</v>
      </c>
      <c r="L51" s="53">
        <v>0</v>
      </c>
      <c r="M51" s="54">
        <f t="shared" si="8"/>
        <v>2</v>
      </c>
      <c r="N51" s="54"/>
      <c r="O51" s="54">
        <f t="shared" si="9"/>
        <v>-2</v>
      </c>
      <c r="P51" s="71">
        <f t="shared" si="10"/>
        <v>0</v>
      </c>
      <c r="Q51" s="69"/>
      <c r="R51" s="77"/>
      <c r="S51" s="79"/>
      <c r="T51" s="81">
        <f t="shared" si="11"/>
        <v>0</v>
      </c>
      <c r="U51" s="83"/>
    </row>
    <row r="52" spans="1:21" s="52" customFormat="1" ht="13.6" customHeight="1" x14ac:dyDescent="0.3">
      <c r="A52" s="22"/>
      <c r="B52" s="57">
        <f t="shared" si="6"/>
        <v>43</v>
      </c>
      <c r="C52" s="72" t="s">
        <v>54</v>
      </c>
      <c r="D52" s="74" t="s">
        <v>111</v>
      </c>
      <c r="E52" s="72" t="s">
        <v>262</v>
      </c>
      <c r="F52" s="55" t="s">
        <v>378</v>
      </c>
      <c r="G52" s="97" t="s">
        <v>479</v>
      </c>
      <c r="H52" s="97"/>
      <c r="I52" s="97"/>
      <c r="J52" s="55">
        <v>7</v>
      </c>
      <c r="K52" s="55">
        <f t="shared" si="7"/>
        <v>7</v>
      </c>
      <c r="L52" s="55">
        <v>0</v>
      </c>
      <c r="M52" s="58">
        <f t="shared" si="8"/>
        <v>7</v>
      </c>
      <c r="N52" s="58"/>
      <c r="O52" s="58">
        <f t="shared" si="9"/>
        <v>-7</v>
      </c>
      <c r="P52" s="70">
        <f t="shared" si="10"/>
        <v>0</v>
      </c>
      <c r="Q52" s="68"/>
      <c r="R52" s="76"/>
      <c r="S52" s="78"/>
      <c r="T52" s="80">
        <f t="shared" si="11"/>
        <v>0</v>
      </c>
      <c r="U52" s="82"/>
    </row>
    <row r="53" spans="1:21" s="52" customFormat="1" ht="13.6" customHeight="1" thickBot="1" x14ac:dyDescent="0.35">
      <c r="A53" s="22"/>
      <c r="B53" s="59">
        <f t="shared" si="6"/>
        <v>44</v>
      </c>
      <c r="C53" s="73" t="s">
        <v>46</v>
      </c>
      <c r="D53" s="75" t="s">
        <v>112</v>
      </c>
      <c r="E53" s="73" t="s">
        <v>263</v>
      </c>
      <c r="F53" s="53" t="s">
        <v>379</v>
      </c>
      <c r="G53" s="98" t="s">
        <v>480</v>
      </c>
      <c r="H53" s="98"/>
      <c r="I53" s="98"/>
      <c r="J53" s="53">
        <v>1</v>
      </c>
      <c r="K53" s="53">
        <f t="shared" si="7"/>
        <v>1</v>
      </c>
      <c r="L53" s="53">
        <v>0</v>
      </c>
      <c r="M53" s="54">
        <f t="shared" si="8"/>
        <v>1</v>
      </c>
      <c r="N53" s="54"/>
      <c r="O53" s="54">
        <f t="shared" si="9"/>
        <v>-1</v>
      </c>
      <c r="P53" s="71">
        <f t="shared" si="10"/>
        <v>0</v>
      </c>
      <c r="Q53" s="69"/>
      <c r="R53" s="77"/>
      <c r="S53" s="79"/>
      <c r="T53" s="81">
        <f t="shared" si="11"/>
        <v>0</v>
      </c>
      <c r="U53" s="83"/>
    </row>
    <row r="54" spans="1:21" s="52" customFormat="1" ht="13.6" customHeight="1" x14ac:dyDescent="0.3">
      <c r="A54" s="22"/>
      <c r="B54" s="57">
        <f t="shared" si="6"/>
        <v>45</v>
      </c>
      <c r="C54" s="72"/>
      <c r="D54" s="74" t="s">
        <v>113</v>
      </c>
      <c r="E54" s="72" t="s">
        <v>264</v>
      </c>
      <c r="F54" s="55" t="s">
        <v>380</v>
      </c>
      <c r="G54" s="97" t="s">
        <v>481</v>
      </c>
      <c r="H54" s="97"/>
      <c r="I54" s="97"/>
      <c r="J54" s="55">
        <v>1</v>
      </c>
      <c r="K54" s="55">
        <f t="shared" si="7"/>
        <v>1</v>
      </c>
      <c r="L54" s="55">
        <v>0</v>
      </c>
      <c r="M54" s="58">
        <f t="shared" si="8"/>
        <v>1</v>
      </c>
      <c r="N54" s="58"/>
      <c r="O54" s="58">
        <f t="shared" si="9"/>
        <v>-1</v>
      </c>
      <c r="P54" s="70">
        <f t="shared" si="10"/>
        <v>0</v>
      </c>
      <c r="Q54" s="68"/>
      <c r="R54" s="76"/>
      <c r="S54" s="78"/>
      <c r="T54" s="80">
        <f t="shared" si="11"/>
        <v>0</v>
      </c>
      <c r="U54" s="82"/>
    </row>
    <row r="55" spans="1:21" s="52" customFormat="1" ht="13.6" customHeight="1" thickBot="1" x14ac:dyDescent="0.35">
      <c r="A55" s="22"/>
      <c r="B55" s="59">
        <f t="shared" si="6"/>
        <v>46</v>
      </c>
      <c r="C55" s="73" t="s">
        <v>46</v>
      </c>
      <c r="D55" s="75" t="s">
        <v>114</v>
      </c>
      <c r="E55" s="73" t="s">
        <v>265</v>
      </c>
      <c r="F55" s="53" t="s">
        <v>381</v>
      </c>
      <c r="G55" s="98" t="s">
        <v>482</v>
      </c>
      <c r="H55" s="98"/>
      <c r="I55" s="98"/>
      <c r="J55" s="53">
        <v>1</v>
      </c>
      <c r="K55" s="53">
        <f t="shared" si="7"/>
        <v>1</v>
      </c>
      <c r="L55" s="53">
        <v>0</v>
      </c>
      <c r="M55" s="54">
        <f t="shared" si="8"/>
        <v>1</v>
      </c>
      <c r="N55" s="54"/>
      <c r="O55" s="54">
        <f t="shared" si="9"/>
        <v>-1</v>
      </c>
      <c r="P55" s="71">
        <f t="shared" si="10"/>
        <v>0</v>
      </c>
      <c r="Q55" s="69"/>
      <c r="R55" s="77"/>
      <c r="S55" s="79"/>
      <c r="T55" s="81">
        <f t="shared" si="11"/>
        <v>0</v>
      </c>
      <c r="U55" s="83"/>
    </row>
    <row r="56" spans="1:21" s="52" customFormat="1" ht="13.6" customHeight="1" x14ac:dyDescent="0.3">
      <c r="A56" s="22"/>
      <c r="B56" s="57">
        <f t="shared" si="6"/>
        <v>47</v>
      </c>
      <c r="C56" s="72" t="s">
        <v>46</v>
      </c>
      <c r="D56" s="74" t="s">
        <v>115</v>
      </c>
      <c r="E56" s="72" t="s">
        <v>266</v>
      </c>
      <c r="F56" s="55" t="s">
        <v>382</v>
      </c>
      <c r="G56" s="97" t="s">
        <v>483</v>
      </c>
      <c r="H56" s="97"/>
      <c r="I56" s="97"/>
      <c r="J56" s="55">
        <v>1</v>
      </c>
      <c r="K56" s="55">
        <f t="shared" si="7"/>
        <v>1</v>
      </c>
      <c r="L56" s="55">
        <v>0</v>
      </c>
      <c r="M56" s="58">
        <f t="shared" si="8"/>
        <v>1</v>
      </c>
      <c r="N56" s="58"/>
      <c r="O56" s="58">
        <f t="shared" si="9"/>
        <v>-1</v>
      </c>
      <c r="P56" s="70">
        <f t="shared" si="10"/>
        <v>0</v>
      </c>
      <c r="Q56" s="68"/>
      <c r="R56" s="76"/>
      <c r="S56" s="78"/>
      <c r="T56" s="80">
        <f t="shared" si="11"/>
        <v>0</v>
      </c>
      <c r="U56" s="82"/>
    </row>
    <row r="57" spans="1:21" s="52" customFormat="1" ht="13.6" customHeight="1" thickBot="1" x14ac:dyDescent="0.35">
      <c r="A57" s="22"/>
      <c r="B57" s="59">
        <f t="shared" si="6"/>
        <v>48</v>
      </c>
      <c r="C57" s="73" t="s">
        <v>46</v>
      </c>
      <c r="D57" s="75" t="s">
        <v>116</v>
      </c>
      <c r="E57" s="73" t="s">
        <v>267</v>
      </c>
      <c r="F57" s="53" t="s">
        <v>376</v>
      </c>
      <c r="G57" s="98" t="s">
        <v>484</v>
      </c>
      <c r="H57" s="98"/>
      <c r="I57" s="98"/>
      <c r="J57" s="53">
        <v>5</v>
      </c>
      <c r="K57" s="53">
        <f t="shared" si="7"/>
        <v>5</v>
      </c>
      <c r="L57" s="53">
        <v>0</v>
      </c>
      <c r="M57" s="54">
        <f t="shared" si="8"/>
        <v>5</v>
      </c>
      <c r="N57" s="54"/>
      <c r="O57" s="54">
        <f t="shared" si="9"/>
        <v>-5</v>
      </c>
      <c r="P57" s="71">
        <f t="shared" si="10"/>
        <v>0</v>
      </c>
      <c r="Q57" s="69"/>
      <c r="R57" s="77"/>
      <c r="S57" s="79"/>
      <c r="T57" s="81">
        <f t="shared" si="11"/>
        <v>0</v>
      </c>
      <c r="U57" s="83"/>
    </row>
    <row r="58" spans="1:21" s="52" customFormat="1" ht="13.6" customHeight="1" x14ac:dyDescent="0.3">
      <c r="A58" s="22"/>
      <c r="B58" s="57">
        <f t="shared" si="6"/>
        <v>49</v>
      </c>
      <c r="C58" s="72" t="s">
        <v>46</v>
      </c>
      <c r="D58" s="74" t="s">
        <v>117</v>
      </c>
      <c r="E58" s="72" t="s">
        <v>268</v>
      </c>
      <c r="F58" s="55" t="s">
        <v>383</v>
      </c>
      <c r="G58" s="97" t="s">
        <v>485</v>
      </c>
      <c r="H58" s="97"/>
      <c r="I58" s="97"/>
      <c r="J58" s="55">
        <v>1</v>
      </c>
      <c r="K58" s="55">
        <f t="shared" si="7"/>
        <v>1</v>
      </c>
      <c r="L58" s="55">
        <v>0</v>
      </c>
      <c r="M58" s="58">
        <f t="shared" si="8"/>
        <v>1</v>
      </c>
      <c r="N58" s="58"/>
      <c r="O58" s="58">
        <f t="shared" si="9"/>
        <v>-1</v>
      </c>
      <c r="P58" s="70">
        <f t="shared" si="10"/>
        <v>0</v>
      </c>
      <c r="Q58" s="68"/>
      <c r="R58" s="76"/>
      <c r="S58" s="78"/>
      <c r="T58" s="80">
        <f t="shared" si="11"/>
        <v>0</v>
      </c>
      <c r="U58" s="82"/>
    </row>
    <row r="59" spans="1:21" s="52" customFormat="1" ht="13.6" customHeight="1" thickBot="1" x14ac:dyDescent="0.35">
      <c r="A59" s="22"/>
      <c r="B59" s="59">
        <f t="shared" si="6"/>
        <v>50</v>
      </c>
      <c r="C59" s="73" t="s">
        <v>46</v>
      </c>
      <c r="D59" s="75" t="s">
        <v>118</v>
      </c>
      <c r="E59" s="73" t="s">
        <v>269</v>
      </c>
      <c r="F59" s="53" t="s">
        <v>384</v>
      </c>
      <c r="G59" s="98" t="s">
        <v>486</v>
      </c>
      <c r="H59" s="98"/>
      <c r="I59" s="98"/>
      <c r="J59" s="53">
        <v>1</v>
      </c>
      <c r="K59" s="53">
        <f t="shared" si="7"/>
        <v>1</v>
      </c>
      <c r="L59" s="53">
        <v>0</v>
      </c>
      <c r="M59" s="54">
        <f t="shared" si="8"/>
        <v>1</v>
      </c>
      <c r="N59" s="54"/>
      <c r="O59" s="54">
        <f t="shared" si="9"/>
        <v>-1</v>
      </c>
      <c r="P59" s="71">
        <f t="shared" si="10"/>
        <v>0</v>
      </c>
      <c r="Q59" s="69"/>
      <c r="R59" s="77"/>
      <c r="S59" s="79"/>
      <c r="T59" s="81">
        <f t="shared" si="11"/>
        <v>0</v>
      </c>
      <c r="U59" s="83"/>
    </row>
    <row r="60" spans="1:21" s="52" customFormat="1" ht="13.6" customHeight="1" x14ac:dyDescent="0.3">
      <c r="A60" s="22"/>
      <c r="B60" s="57">
        <f t="shared" si="6"/>
        <v>51</v>
      </c>
      <c r="C60" s="72" t="s">
        <v>46</v>
      </c>
      <c r="D60" s="74" t="s">
        <v>119</v>
      </c>
      <c r="E60" s="72" t="s">
        <v>270</v>
      </c>
      <c r="F60" s="55" t="s">
        <v>385</v>
      </c>
      <c r="G60" s="97" t="s">
        <v>487</v>
      </c>
      <c r="H60" s="97"/>
      <c r="I60" s="97"/>
      <c r="J60" s="55">
        <v>4</v>
      </c>
      <c r="K60" s="55">
        <f t="shared" si="7"/>
        <v>4</v>
      </c>
      <c r="L60" s="55">
        <v>0</v>
      </c>
      <c r="M60" s="58">
        <f t="shared" si="8"/>
        <v>4</v>
      </c>
      <c r="N60" s="58"/>
      <c r="O60" s="58">
        <f t="shared" si="9"/>
        <v>-4</v>
      </c>
      <c r="P60" s="70">
        <f t="shared" si="10"/>
        <v>0</v>
      </c>
      <c r="Q60" s="68"/>
      <c r="R60" s="76"/>
      <c r="S60" s="78"/>
      <c r="T60" s="80">
        <f t="shared" si="11"/>
        <v>0</v>
      </c>
      <c r="U60" s="82"/>
    </row>
    <row r="61" spans="1:21" s="52" customFormat="1" ht="13.6" customHeight="1" thickBot="1" x14ac:dyDescent="0.35">
      <c r="A61" s="22"/>
      <c r="B61" s="59">
        <f t="shared" si="6"/>
        <v>52</v>
      </c>
      <c r="C61" s="73" t="s">
        <v>46</v>
      </c>
      <c r="D61" s="75" t="s">
        <v>120</v>
      </c>
      <c r="E61" s="73" t="s">
        <v>271</v>
      </c>
      <c r="F61" s="53" t="s">
        <v>386</v>
      </c>
      <c r="G61" s="98" t="s">
        <v>488</v>
      </c>
      <c r="H61" s="98"/>
      <c r="I61" s="98"/>
      <c r="J61" s="53">
        <v>5</v>
      </c>
      <c r="K61" s="53">
        <f t="shared" si="7"/>
        <v>5</v>
      </c>
      <c r="L61" s="53">
        <v>0</v>
      </c>
      <c r="M61" s="54">
        <f t="shared" si="8"/>
        <v>5</v>
      </c>
      <c r="N61" s="54"/>
      <c r="O61" s="54">
        <f t="shared" si="9"/>
        <v>-5</v>
      </c>
      <c r="P61" s="71">
        <f t="shared" si="10"/>
        <v>0</v>
      </c>
      <c r="Q61" s="69"/>
      <c r="R61" s="77"/>
      <c r="S61" s="79"/>
      <c r="T61" s="81">
        <f t="shared" si="11"/>
        <v>0</v>
      </c>
      <c r="U61" s="83"/>
    </row>
    <row r="62" spans="1:21" s="52" customFormat="1" ht="13.6" customHeight="1" x14ac:dyDescent="0.3">
      <c r="A62" s="22"/>
      <c r="B62" s="57">
        <f t="shared" si="6"/>
        <v>53</v>
      </c>
      <c r="C62" s="72" t="s">
        <v>46</v>
      </c>
      <c r="D62" s="74" t="s">
        <v>121</v>
      </c>
      <c r="E62" s="72" t="s">
        <v>272</v>
      </c>
      <c r="F62" s="55" t="s">
        <v>272</v>
      </c>
      <c r="G62" s="97" t="s">
        <v>489</v>
      </c>
      <c r="H62" s="97"/>
      <c r="I62" s="97"/>
      <c r="J62" s="55">
        <v>3</v>
      </c>
      <c r="K62" s="55">
        <f t="shared" si="7"/>
        <v>3</v>
      </c>
      <c r="L62" s="55">
        <v>0</v>
      </c>
      <c r="M62" s="58">
        <f t="shared" si="8"/>
        <v>3</v>
      </c>
      <c r="N62" s="58"/>
      <c r="O62" s="58">
        <f t="shared" si="9"/>
        <v>-3</v>
      </c>
      <c r="P62" s="70">
        <f t="shared" si="10"/>
        <v>0</v>
      </c>
      <c r="Q62" s="68"/>
      <c r="R62" s="76"/>
      <c r="S62" s="78"/>
      <c r="T62" s="80">
        <f t="shared" si="11"/>
        <v>0</v>
      </c>
      <c r="U62" s="82"/>
    </row>
    <row r="63" spans="1:21" s="52" customFormat="1" ht="13.6" customHeight="1" thickBot="1" x14ac:dyDescent="0.35">
      <c r="A63" s="22"/>
      <c r="B63" s="59">
        <f t="shared" si="6"/>
        <v>54</v>
      </c>
      <c r="C63" s="73" t="s">
        <v>46</v>
      </c>
      <c r="D63" s="75" t="s">
        <v>122</v>
      </c>
      <c r="E63" s="73" t="s">
        <v>273</v>
      </c>
      <c r="F63" s="53" t="s">
        <v>387</v>
      </c>
      <c r="G63" s="98" t="s">
        <v>490</v>
      </c>
      <c r="H63" s="98"/>
      <c r="I63" s="98"/>
      <c r="J63" s="53">
        <v>1</v>
      </c>
      <c r="K63" s="53">
        <f t="shared" si="7"/>
        <v>1</v>
      </c>
      <c r="L63" s="53">
        <v>0</v>
      </c>
      <c r="M63" s="54">
        <f t="shared" si="8"/>
        <v>1</v>
      </c>
      <c r="N63" s="54"/>
      <c r="O63" s="54">
        <f t="shared" si="9"/>
        <v>-1</v>
      </c>
      <c r="P63" s="71">
        <f t="shared" si="10"/>
        <v>0</v>
      </c>
      <c r="Q63" s="69"/>
      <c r="R63" s="77"/>
      <c r="S63" s="79"/>
      <c r="T63" s="81">
        <f t="shared" si="11"/>
        <v>0</v>
      </c>
      <c r="U63" s="83"/>
    </row>
    <row r="64" spans="1:21" s="52" customFormat="1" ht="13.6" customHeight="1" x14ac:dyDescent="0.3">
      <c r="A64" s="22"/>
      <c r="B64" s="57">
        <f t="shared" si="6"/>
        <v>55</v>
      </c>
      <c r="C64" s="72" t="s">
        <v>46</v>
      </c>
      <c r="D64" s="74" t="s">
        <v>123</v>
      </c>
      <c r="E64" s="72" t="s">
        <v>274</v>
      </c>
      <c r="F64" s="55" t="s">
        <v>388</v>
      </c>
      <c r="G64" s="97" t="s">
        <v>491</v>
      </c>
      <c r="H64" s="97"/>
      <c r="I64" s="97"/>
      <c r="J64" s="55">
        <v>1</v>
      </c>
      <c r="K64" s="55">
        <f t="shared" si="7"/>
        <v>1</v>
      </c>
      <c r="L64" s="55">
        <v>0</v>
      </c>
      <c r="M64" s="58">
        <f t="shared" si="8"/>
        <v>1</v>
      </c>
      <c r="N64" s="58"/>
      <c r="O64" s="58">
        <f t="shared" si="9"/>
        <v>-1</v>
      </c>
      <c r="P64" s="70">
        <f t="shared" si="10"/>
        <v>0</v>
      </c>
      <c r="Q64" s="68"/>
      <c r="R64" s="76"/>
      <c r="S64" s="78"/>
      <c r="T64" s="80">
        <f t="shared" si="11"/>
        <v>0</v>
      </c>
      <c r="U64" s="82"/>
    </row>
    <row r="65" spans="1:21" s="52" customFormat="1" ht="13.6" customHeight="1" thickBot="1" x14ac:dyDescent="0.35">
      <c r="A65" s="22"/>
      <c r="B65" s="59">
        <f t="shared" si="6"/>
        <v>56</v>
      </c>
      <c r="C65" s="73" t="s">
        <v>46</v>
      </c>
      <c r="D65" s="75" t="s">
        <v>124</v>
      </c>
      <c r="E65" s="73" t="s">
        <v>275</v>
      </c>
      <c r="F65" s="53" t="s">
        <v>389</v>
      </c>
      <c r="G65" s="98" t="s">
        <v>492</v>
      </c>
      <c r="H65" s="98"/>
      <c r="I65" s="98"/>
      <c r="J65" s="53">
        <v>1</v>
      </c>
      <c r="K65" s="53">
        <f t="shared" si="7"/>
        <v>1</v>
      </c>
      <c r="L65" s="53">
        <v>0</v>
      </c>
      <c r="M65" s="54">
        <f t="shared" si="8"/>
        <v>1</v>
      </c>
      <c r="N65" s="54"/>
      <c r="O65" s="54">
        <f t="shared" si="9"/>
        <v>-1</v>
      </c>
      <c r="P65" s="71">
        <f t="shared" si="10"/>
        <v>0</v>
      </c>
      <c r="Q65" s="69"/>
      <c r="R65" s="77"/>
      <c r="S65" s="79"/>
      <c r="T65" s="81">
        <f t="shared" si="11"/>
        <v>0</v>
      </c>
      <c r="U65" s="83"/>
    </row>
    <row r="66" spans="1:21" s="52" customFormat="1" ht="13.6" customHeight="1" x14ac:dyDescent="0.3">
      <c r="A66" s="22"/>
      <c r="B66" s="57">
        <f t="shared" si="6"/>
        <v>57</v>
      </c>
      <c r="C66" s="72" t="s">
        <v>46</v>
      </c>
      <c r="D66" s="74" t="s">
        <v>125</v>
      </c>
      <c r="E66" s="72" t="s">
        <v>276</v>
      </c>
      <c r="F66" s="55" t="s">
        <v>390</v>
      </c>
      <c r="G66" s="97" t="s">
        <v>493</v>
      </c>
      <c r="H66" s="97"/>
      <c r="I66" s="97"/>
      <c r="J66" s="55">
        <v>1</v>
      </c>
      <c r="K66" s="55">
        <f t="shared" si="7"/>
        <v>1</v>
      </c>
      <c r="L66" s="55">
        <v>0</v>
      </c>
      <c r="M66" s="58">
        <f t="shared" si="8"/>
        <v>1</v>
      </c>
      <c r="N66" s="58"/>
      <c r="O66" s="58">
        <f t="shared" si="9"/>
        <v>-1</v>
      </c>
      <c r="P66" s="70">
        <f t="shared" si="10"/>
        <v>0</v>
      </c>
      <c r="Q66" s="68"/>
      <c r="R66" s="76"/>
      <c r="S66" s="78"/>
      <c r="T66" s="80">
        <f t="shared" si="11"/>
        <v>0</v>
      </c>
      <c r="U66" s="82"/>
    </row>
    <row r="67" spans="1:21" s="52" customFormat="1" ht="13.6" customHeight="1" thickBot="1" x14ac:dyDescent="0.35">
      <c r="A67" s="22"/>
      <c r="B67" s="59">
        <f t="shared" si="6"/>
        <v>58</v>
      </c>
      <c r="C67" s="73" t="s">
        <v>46</v>
      </c>
      <c r="D67" s="75" t="s">
        <v>126</v>
      </c>
      <c r="E67" s="73" t="s">
        <v>277</v>
      </c>
      <c r="F67" s="53" t="s">
        <v>391</v>
      </c>
      <c r="G67" s="98" t="s">
        <v>494</v>
      </c>
      <c r="H67" s="98"/>
      <c r="I67" s="98"/>
      <c r="J67" s="53">
        <v>1</v>
      </c>
      <c r="K67" s="53">
        <f t="shared" si="7"/>
        <v>1</v>
      </c>
      <c r="L67" s="53">
        <v>0</v>
      </c>
      <c r="M67" s="54">
        <f t="shared" si="8"/>
        <v>1</v>
      </c>
      <c r="N67" s="54"/>
      <c r="O67" s="54">
        <f t="shared" si="9"/>
        <v>-1</v>
      </c>
      <c r="P67" s="71">
        <f t="shared" si="10"/>
        <v>0</v>
      </c>
      <c r="Q67" s="69"/>
      <c r="R67" s="77"/>
      <c r="S67" s="79"/>
      <c r="T67" s="81">
        <f t="shared" si="11"/>
        <v>0</v>
      </c>
      <c r="U67" s="83"/>
    </row>
    <row r="68" spans="1:21" s="52" customFormat="1" ht="13.6" customHeight="1" x14ac:dyDescent="0.3">
      <c r="A68" s="22"/>
      <c r="B68" s="57">
        <f t="shared" si="6"/>
        <v>59</v>
      </c>
      <c r="C68" s="72" t="s">
        <v>46</v>
      </c>
      <c r="D68" s="74" t="s">
        <v>127</v>
      </c>
      <c r="E68" s="72" t="s">
        <v>278</v>
      </c>
      <c r="F68" s="55" t="s">
        <v>392</v>
      </c>
      <c r="G68" s="97" t="s">
        <v>495</v>
      </c>
      <c r="H68" s="97"/>
      <c r="I68" s="97"/>
      <c r="J68" s="55">
        <v>1</v>
      </c>
      <c r="K68" s="55">
        <f t="shared" si="7"/>
        <v>1</v>
      </c>
      <c r="L68" s="55">
        <v>0</v>
      </c>
      <c r="M68" s="58">
        <f t="shared" si="8"/>
        <v>1</v>
      </c>
      <c r="N68" s="58"/>
      <c r="O68" s="58">
        <f t="shared" si="9"/>
        <v>-1</v>
      </c>
      <c r="P68" s="70">
        <f t="shared" si="10"/>
        <v>0</v>
      </c>
      <c r="Q68" s="68"/>
      <c r="R68" s="76"/>
      <c r="S68" s="78"/>
      <c r="T68" s="80">
        <f t="shared" si="11"/>
        <v>0</v>
      </c>
      <c r="U68" s="82"/>
    </row>
    <row r="69" spans="1:21" s="52" customFormat="1" ht="13.6" customHeight="1" thickBot="1" x14ac:dyDescent="0.35">
      <c r="A69" s="22"/>
      <c r="B69" s="59">
        <f t="shared" si="6"/>
        <v>60</v>
      </c>
      <c r="C69" s="73" t="s">
        <v>46</v>
      </c>
      <c r="D69" s="75" t="s">
        <v>128</v>
      </c>
      <c r="E69" s="73" t="s">
        <v>279</v>
      </c>
      <c r="F69" s="53">
        <v>467651001</v>
      </c>
      <c r="G69" s="98" t="s">
        <v>496</v>
      </c>
      <c r="H69" s="98"/>
      <c r="I69" s="98"/>
      <c r="J69" s="53">
        <v>1</v>
      </c>
      <c r="K69" s="53">
        <f t="shared" si="7"/>
        <v>1</v>
      </c>
      <c r="L69" s="53">
        <v>0</v>
      </c>
      <c r="M69" s="54">
        <f t="shared" si="8"/>
        <v>1</v>
      </c>
      <c r="N69" s="54"/>
      <c r="O69" s="54">
        <f t="shared" si="9"/>
        <v>-1</v>
      </c>
      <c r="P69" s="71">
        <f t="shared" si="10"/>
        <v>0</v>
      </c>
      <c r="Q69" s="69"/>
      <c r="R69" s="77"/>
      <c r="S69" s="79"/>
      <c r="T69" s="81">
        <f t="shared" si="11"/>
        <v>0</v>
      </c>
      <c r="U69" s="83"/>
    </row>
    <row r="70" spans="1:21" s="52" customFormat="1" ht="13.6" customHeight="1" x14ac:dyDescent="0.3">
      <c r="A70" s="22"/>
      <c r="B70" s="57">
        <f t="shared" si="6"/>
        <v>61</v>
      </c>
      <c r="C70" s="72" t="s">
        <v>46</v>
      </c>
      <c r="D70" s="74" t="s">
        <v>129</v>
      </c>
      <c r="E70" s="72" t="s">
        <v>280</v>
      </c>
      <c r="F70" s="55" t="s">
        <v>393</v>
      </c>
      <c r="G70" s="97" t="s">
        <v>497</v>
      </c>
      <c r="H70" s="97"/>
      <c r="I70" s="97"/>
      <c r="J70" s="55">
        <v>1</v>
      </c>
      <c r="K70" s="55">
        <f t="shared" si="7"/>
        <v>1</v>
      </c>
      <c r="L70" s="55">
        <v>0</v>
      </c>
      <c r="M70" s="58">
        <f t="shared" si="8"/>
        <v>1</v>
      </c>
      <c r="N70" s="58"/>
      <c r="O70" s="58">
        <f t="shared" si="9"/>
        <v>-1</v>
      </c>
      <c r="P70" s="70">
        <f t="shared" si="10"/>
        <v>0</v>
      </c>
      <c r="Q70" s="68"/>
      <c r="R70" s="76"/>
      <c r="S70" s="78"/>
      <c r="T70" s="80">
        <f t="shared" si="11"/>
        <v>0</v>
      </c>
      <c r="U70" s="82"/>
    </row>
    <row r="71" spans="1:21" s="52" customFormat="1" ht="13.6" customHeight="1" thickBot="1" x14ac:dyDescent="0.35">
      <c r="A71" s="22"/>
      <c r="B71" s="59">
        <f t="shared" si="6"/>
        <v>62</v>
      </c>
      <c r="C71" s="73" t="s">
        <v>46</v>
      </c>
      <c r="D71" s="75" t="s">
        <v>130</v>
      </c>
      <c r="E71" s="73" t="s">
        <v>281</v>
      </c>
      <c r="F71" s="53" t="s">
        <v>394</v>
      </c>
      <c r="G71" s="98" t="s">
        <v>498</v>
      </c>
      <c r="H71" s="98"/>
      <c r="I71" s="98"/>
      <c r="J71" s="53">
        <v>1</v>
      </c>
      <c r="K71" s="53">
        <f t="shared" si="7"/>
        <v>1</v>
      </c>
      <c r="L71" s="53">
        <v>0</v>
      </c>
      <c r="M71" s="54">
        <f t="shared" si="8"/>
        <v>1</v>
      </c>
      <c r="N71" s="54"/>
      <c r="O71" s="54">
        <f t="shared" si="9"/>
        <v>-1</v>
      </c>
      <c r="P71" s="71">
        <f t="shared" si="10"/>
        <v>0</v>
      </c>
      <c r="Q71" s="69"/>
      <c r="R71" s="77"/>
      <c r="S71" s="79"/>
      <c r="T71" s="81">
        <f t="shared" si="11"/>
        <v>0</v>
      </c>
      <c r="U71" s="83"/>
    </row>
    <row r="72" spans="1:21" s="52" customFormat="1" ht="13.6" customHeight="1" x14ac:dyDescent="0.3">
      <c r="A72" s="22"/>
      <c r="B72" s="57">
        <f t="shared" si="6"/>
        <v>63</v>
      </c>
      <c r="C72" s="72" t="s">
        <v>46</v>
      </c>
      <c r="D72" s="74" t="s">
        <v>131</v>
      </c>
      <c r="E72" s="72" t="s">
        <v>282</v>
      </c>
      <c r="F72" s="55" t="s">
        <v>395</v>
      </c>
      <c r="G72" s="97" t="s">
        <v>499</v>
      </c>
      <c r="H72" s="97"/>
      <c r="I72" s="97"/>
      <c r="J72" s="55">
        <v>2</v>
      </c>
      <c r="K72" s="55">
        <f t="shared" si="7"/>
        <v>2</v>
      </c>
      <c r="L72" s="55">
        <v>0</v>
      </c>
      <c r="M72" s="58">
        <f t="shared" si="8"/>
        <v>2</v>
      </c>
      <c r="N72" s="58"/>
      <c r="O72" s="58">
        <f t="shared" si="9"/>
        <v>-2</v>
      </c>
      <c r="P72" s="70">
        <f t="shared" si="10"/>
        <v>0</v>
      </c>
      <c r="Q72" s="68"/>
      <c r="R72" s="76"/>
      <c r="S72" s="78"/>
      <c r="T72" s="80">
        <f t="shared" si="11"/>
        <v>0</v>
      </c>
      <c r="U72" s="82"/>
    </row>
    <row r="73" spans="1:21" s="52" customFormat="1" ht="13.6" customHeight="1" thickBot="1" x14ac:dyDescent="0.35">
      <c r="A73" s="22"/>
      <c r="B73" s="59">
        <f t="shared" si="6"/>
        <v>64</v>
      </c>
      <c r="C73" s="73" t="s">
        <v>46</v>
      </c>
      <c r="D73" s="75" t="s">
        <v>132</v>
      </c>
      <c r="E73" s="73">
        <v>74439325047</v>
      </c>
      <c r="F73" s="53">
        <v>74439325047</v>
      </c>
      <c r="G73" s="98" t="s">
        <v>500</v>
      </c>
      <c r="H73" s="98"/>
      <c r="I73" s="98"/>
      <c r="J73" s="53">
        <v>1</v>
      </c>
      <c r="K73" s="53">
        <f t="shared" si="7"/>
        <v>1</v>
      </c>
      <c r="L73" s="53">
        <v>0</v>
      </c>
      <c r="M73" s="54">
        <f t="shared" si="8"/>
        <v>1</v>
      </c>
      <c r="N73" s="54"/>
      <c r="O73" s="54">
        <f t="shared" si="9"/>
        <v>-1</v>
      </c>
      <c r="P73" s="71">
        <f t="shared" si="10"/>
        <v>0</v>
      </c>
      <c r="Q73" s="69"/>
      <c r="R73" s="77"/>
      <c r="S73" s="79"/>
      <c r="T73" s="81">
        <f t="shared" si="11"/>
        <v>0</v>
      </c>
      <c r="U73" s="83"/>
    </row>
    <row r="74" spans="1:21" s="52" customFormat="1" ht="13.6" customHeight="1" x14ac:dyDescent="0.3">
      <c r="A74" s="22"/>
      <c r="B74" s="57">
        <f t="shared" ref="B74:B105" si="12">ROW(B74) - ROW($B$9)</f>
        <v>65</v>
      </c>
      <c r="C74" s="72" t="s">
        <v>46</v>
      </c>
      <c r="D74" s="74" t="s">
        <v>133</v>
      </c>
      <c r="E74" s="72" t="s">
        <v>283</v>
      </c>
      <c r="F74" s="55" t="s">
        <v>396</v>
      </c>
      <c r="G74" s="97" t="s">
        <v>501</v>
      </c>
      <c r="H74" s="97"/>
      <c r="I74" s="97"/>
      <c r="J74" s="55">
        <v>3</v>
      </c>
      <c r="K74" s="55">
        <f t="shared" ref="K74:K105" si="13">IF(G$6&lt;&gt;"", J74*G$6, J74)</f>
        <v>3</v>
      </c>
      <c r="L74" s="55">
        <v>0</v>
      </c>
      <c r="M74" s="58">
        <f t="shared" ref="M74:M105" si="14">IF(L74&lt;K74, K74-L74, 0)</f>
        <v>3</v>
      </c>
      <c r="N74" s="58"/>
      <c r="O74" s="58">
        <f t="shared" ref="O74:O105" si="15">N74-K74+L74</f>
        <v>-3</v>
      </c>
      <c r="P74" s="70">
        <f t="shared" ref="P74:P105" si="16">N74*Q74</f>
        <v>0</v>
      </c>
      <c r="Q74" s="68"/>
      <c r="R74" s="76"/>
      <c r="S74" s="78"/>
      <c r="T74" s="80">
        <f t="shared" ref="T74:T105" si="17">J74*Q74</f>
        <v>0</v>
      </c>
      <c r="U74" s="82"/>
    </row>
    <row r="75" spans="1:21" s="52" customFormat="1" ht="13.6" customHeight="1" thickBot="1" x14ac:dyDescent="0.35">
      <c r="A75" s="22"/>
      <c r="B75" s="59">
        <f t="shared" si="12"/>
        <v>66</v>
      </c>
      <c r="C75" s="73" t="s">
        <v>46</v>
      </c>
      <c r="D75" s="75" t="s">
        <v>134</v>
      </c>
      <c r="E75" s="73" t="s">
        <v>284</v>
      </c>
      <c r="F75" s="53" t="s">
        <v>397</v>
      </c>
      <c r="G75" s="98" t="s">
        <v>502</v>
      </c>
      <c r="H75" s="98"/>
      <c r="I75" s="98"/>
      <c r="J75" s="53">
        <v>1</v>
      </c>
      <c r="K75" s="53">
        <f t="shared" si="13"/>
        <v>1</v>
      </c>
      <c r="L75" s="53">
        <v>0</v>
      </c>
      <c r="M75" s="54">
        <f t="shared" si="14"/>
        <v>1</v>
      </c>
      <c r="N75" s="54"/>
      <c r="O75" s="54">
        <f t="shared" si="15"/>
        <v>-1</v>
      </c>
      <c r="P75" s="71">
        <f t="shared" si="16"/>
        <v>0</v>
      </c>
      <c r="Q75" s="69"/>
      <c r="R75" s="77"/>
      <c r="S75" s="79"/>
      <c r="T75" s="81">
        <f t="shared" si="17"/>
        <v>0</v>
      </c>
      <c r="U75" s="83"/>
    </row>
    <row r="76" spans="1:21" s="52" customFormat="1" ht="13.6" customHeight="1" x14ac:dyDescent="0.3">
      <c r="A76" s="22"/>
      <c r="B76" s="57">
        <f t="shared" si="12"/>
        <v>67</v>
      </c>
      <c r="C76" s="72" t="s">
        <v>46</v>
      </c>
      <c r="D76" s="74" t="s">
        <v>135</v>
      </c>
      <c r="E76" s="72">
        <v>74404032033</v>
      </c>
      <c r="F76" s="55" t="s">
        <v>398</v>
      </c>
      <c r="G76" s="97" t="s">
        <v>503</v>
      </c>
      <c r="H76" s="97"/>
      <c r="I76" s="97"/>
      <c r="J76" s="55">
        <v>1</v>
      </c>
      <c r="K76" s="55">
        <f t="shared" si="13"/>
        <v>1</v>
      </c>
      <c r="L76" s="55">
        <v>0</v>
      </c>
      <c r="M76" s="58">
        <f t="shared" si="14"/>
        <v>1</v>
      </c>
      <c r="N76" s="58"/>
      <c r="O76" s="58">
        <f t="shared" si="15"/>
        <v>-1</v>
      </c>
      <c r="P76" s="70">
        <f t="shared" si="16"/>
        <v>0</v>
      </c>
      <c r="Q76" s="68"/>
      <c r="R76" s="76"/>
      <c r="S76" s="78"/>
      <c r="T76" s="80">
        <f t="shared" si="17"/>
        <v>0</v>
      </c>
      <c r="U76" s="82"/>
    </row>
    <row r="77" spans="1:21" s="52" customFormat="1" ht="13.6" customHeight="1" thickBot="1" x14ac:dyDescent="0.35">
      <c r="A77" s="22"/>
      <c r="B77" s="59">
        <f t="shared" si="12"/>
        <v>68</v>
      </c>
      <c r="C77" s="73" t="s">
        <v>55</v>
      </c>
      <c r="D77" s="75" t="s">
        <v>136</v>
      </c>
      <c r="E77" s="73" t="s">
        <v>285</v>
      </c>
      <c r="F77" s="53" t="s">
        <v>369</v>
      </c>
      <c r="G77" s="98" t="s">
        <v>504</v>
      </c>
      <c r="H77" s="98"/>
      <c r="I77" s="98"/>
      <c r="J77" s="53">
        <v>2</v>
      </c>
      <c r="K77" s="53">
        <f t="shared" si="13"/>
        <v>2</v>
      </c>
      <c r="L77" s="53">
        <v>0</v>
      </c>
      <c r="M77" s="54">
        <f t="shared" si="14"/>
        <v>2</v>
      </c>
      <c r="N77" s="54"/>
      <c r="O77" s="54">
        <f t="shared" si="15"/>
        <v>-2</v>
      </c>
      <c r="P77" s="71">
        <f t="shared" si="16"/>
        <v>0</v>
      </c>
      <c r="Q77" s="69"/>
      <c r="R77" s="77"/>
      <c r="S77" s="79"/>
      <c r="T77" s="81">
        <f t="shared" si="17"/>
        <v>0</v>
      </c>
      <c r="U77" s="83"/>
    </row>
    <row r="78" spans="1:21" s="52" customFormat="1" ht="13.6" customHeight="1" x14ac:dyDescent="0.3">
      <c r="A78" s="22"/>
      <c r="B78" s="57">
        <f t="shared" si="12"/>
        <v>69</v>
      </c>
      <c r="C78" s="72" t="s">
        <v>46</v>
      </c>
      <c r="D78" s="74" t="s">
        <v>137</v>
      </c>
      <c r="E78" s="72" t="s">
        <v>286</v>
      </c>
      <c r="F78" s="55" t="s">
        <v>399</v>
      </c>
      <c r="G78" s="97" t="s">
        <v>505</v>
      </c>
      <c r="H78" s="97"/>
      <c r="I78" s="97"/>
      <c r="J78" s="55">
        <v>1</v>
      </c>
      <c r="K78" s="55">
        <f t="shared" si="13"/>
        <v>1</v>
      </c>
      <c r="L78" s="55">
        <v>0</v>
      </c>
      <c r="M78" s="58">
        <f t="shared" si="14"/>
        <v>1</v>
      </c>
      <c r="N78" s="58"/>
      <c r="O78" s="58">
        <f t="shared" si="15"/>
        <v>-1</v>
      </c>
      <c r="P78" s="70">
        <f t="shared" si="16"/>
        <v>0</v>
      </c>
      <c r="Q78" s="68"/>
      <c r="R78" s="76"/>
      <c r="S78" s="78"/>
      <c r="T78" s="80">
        <f t="shared" si="17"/>
        <v>0</v>
      </c>
      <c r="U78" s="82"/>
    </row>
    <row r="79" spans="1:21" s="52" customFormat="1" ht="13.6" customHeight="1" thickBot="1" x14ac:dyDescent="0.35">
      <c r="A79" s="22"/>
      <c r="B79" s="59">
        <f t="shared" si="12"/>
        <v>70</v>
      </c>
      <c r="C79" s="73" t="s">
        <v>56</v>
      </c>
      <c r="D79" s="75" t="s">
        <v>138</v>
      </c>
      <c r="E79" s="73" t="s">
        <v>287</v>
      </c>
      <c r="F79" s="53" t="s">
        <v>400</v>
      </c>
      <c r="G79" s="98" t="s">
        <v>506</v>
      </c>
      <c r="H79" s="98"/>
      <c r="I79" s="98"/>
      <c r="J79" s="53">
        <v>1</v>
      </c>
      <c r="K79" s="53">
        <f t="shared" si="13"/>
        <v>1</v>
      </c>
      <c r="L79" s="53">
        <v>0</v>
      </c>
      <c r="M79" s="54">
        <f t="shared" si="14"/>
        <v>1</v>
      </c>
      <c r="N79" s="54"/>
      <c r="O79" s="54">
        <f t="shared" si="15"/>
        <v>-1</v>
      </c>
      <c r="P79" s="71">
        <f t="shared" si="16"/>
        <v>0</v>
      </c>
      <c r="Q79" s="69"/>
      <c r="R79" s="77"/>
      <c r="S79" s="79"/>
      <c r="T79" s="81">
        <f t="shared" si="17"/>
        <v>0</v>
      </c>
      <c r="U79" s="83"/>
    </row>
    <row r="80" spans="1:21" s="52" customFormat="1" ht="13.6" customHeight="1" x14ac:dyDescent="0.3">
      <c r="A80" s="22"/>
      <c r="B80" s="57">
        <f t="shared" si="12"/>
        <v>71</v>
      </c>
      <c r="C80" s="72" t="s">
        <v>46</v>
      </c>
      <c r="D80" s="74" t="s">
        <v>139</v>
      </c>
      <c r="E80" s="72" t="s">
        <v>288</v>
      </c>
      <c r="F80" s="55" t="s">
        <v>401</v>
      </c>
      <c r="G80" s="97" t="s">
        <v>507</v>
      </c>
      <c r="H80" s="97"/>
      <c r="I80" s="97"/>
      <c r="J80" s="55">
        <v>2</v>
      </c>
      <c r="K80" s="55">
        <f t="shared" si="13"/>
        <v>2</v>
      </c>
      <c r="L80" s="55">
        <v>0</v>
      </c>
      <c r="M80" s="58">
        <f t="shared" si="14"/>
        <v>2</v>
      </c>
      <c r="N80" s="58"/>
      <c r="O80" s="58">
        <f t="shared" si="15"/>
        <v>-2</v>
      </c>
      <c r="P80" s="70">
        <f t="shared" si="16"/>
        <v>0</v>
      </c>
      <c r="Q80" s="68"/>
      <c r="R80" s="76"/>
      <c r="S80" s="78"/>
      <c r="T80" s="80">
        <f t="shared" si="17"/>
        <v>0</v>
      </c>
      <c r="U80" s="82"/>
    </row>
    <row r="81" spans="1:21" s="52" customFormat="1" ht="13.6" customHeight="1" thickBot="1" x14ac:dyDescent="0.35">
      <c r="A81" s="22"/>
      <c r="B81" s="59">
        <f t="shared" si="12"/>
        <v>72</v>
      </c>
      <c r="C81" s="73" t="s">
        <v>46</v>
      </c>
      <c r="D81" s="75" t="s">
        <v>140</v>
      </c>
      <c r="E81" s="73" t="s">
        <v>289</v>
      </c>
      <c r="F81" s="53" t="s">
        <v>402</v>
      </c>
      <c r="G81" s="98" t="s">
        <v>508</v>
      </c>
      <c r="H81" s="98"/>
      <c r="I81" s="98"/>
      <c r="J81" s="53">
        <v>1</v>
      </c>
      <c r="K81" s="53">
        <f t="shared" si="13"/>
        <v>1</v>
      </c>
      <c r="L81" s="53">
        <v>0</v>
      </c>
      <c r="M81" s="54">
        <f t="shared" si="14"/>
        <v>1</v>
      </c>
      <c r="N81" s="54"/>
      <c r="O81" s="54">
        <f t="shared" si="15"/>
        <v>-1</v>
      </c>
      <c r="P81" s="71">
        <f t="shared" si="16"/>
        <v>0</v>
      </c>
      <c r="Q81" s="69"/>
      <c r="R81" s="77"/>
      <c r="S81" s="79"/>
      <c r="T81" s="81">
        <f t="shared" si="17"/>
        <v>0</v>
      </c>
      <c r="U81" s="83"/>
    </row>
    <row r="82" spans="1:21" s="52" customFormat="1" ht="13.6" customHeight="1" x14ac:dyDescent="0.3">
      <c r="A82" s="22"/>
      <c r="B82" s="57">
        <f t="shared" si="12"/>
        <v>73</v>
      </c>
      <c r="C82" s="72" t="s">
        <v>57</v>
      </c>
      <c r="D82" s="74" t="s">
        <v>141</v>
      </c>
      <c r="E82" s="72" t="s">
        <v>290</v>
      </c>
      <c r="F82" s="55" t="s">
        <v>402</v>
      </c>
      <c r="G82" s="97" t="s">
        <v>509</v>
      </c>
      <c r="H82" s="97"/>
      <c r="I82" s="97"/>
      <c r="J82" s="55">
        <v>17</v>
      </c>
      <c r="K82" s="55">
        <f t="shared" si="13"/>
        <v>17</v>
      </c>
      <c r="L82" s="55">
        <v>0</v>
      </c>
      <c r="M82" s="58">
        <f t="shared" si="14"/>
        <v>17</v>
      </c>
      <c r="N82" s="58"/>
      <c r="O82" s="58">
        <f t="shared" si="15"/>
        <v>-17</v>
      </c>
      <c r="P82" s="70">
        <f t="shared" si="16"/>
        <v>0</v>
      </c>
      <c r="Q82" s="68"/>
      <c r="R82" s="76"/>
      <c r="S82" s="78"/>
      <c r="T82" s="80">
        <f t="shared" si="17"/>
        <v>0</v>
      </c>
      <c r="U82" s="82"/>
    </row>
    <row r="83" spans="1:21" s="52" customFormat="1" ht="13.6" customHeight="1" thickBot="1" x14ac:dyDescent="0.35">
      <c r="A83" s="22"/>
      <c r="B83" s="59">
        <f t="shared" si="12"/>
        <v>74</v>
      </c>
      <c r="C83" s="73" t="s">
        <v>58</v>
      </c>
      <c r="D83" s="75" t="s">
        <v>142</v>
      </c>
      <c r="E83" s="73" t="s">
        <v>291</v>
      </c>
      <c r="F83" s="53" t="s">
        <v>402</v>
      </c>
      <c r="G83" s="98" t="s">
        <v>510</v>
      </c>
      <c r="H83" s="98"/>
      <c r="I83" s="98"/>
      <c r="J83" s="53">
        <v>3</v>
      </c>
      <c r="K83" s="53">
        <f t="shared" si="13"/>
        <v>3</v>
      </c>
      <c r="L83" s="53">
        <v>0</v>
      </c>
      <c r="M83" s="54">
        <f t="shared" si="14"/>
        <v>3</v>
      </c>
      <c r="N83" s="54"/>
      <c r="O83" s="54">
        <f t="shared" si="15"/>
        <v>-3</v>
      </c>
      <c r="P83" s="71">
        <f t="shared" si="16"/>
        <v>0</v>
      </c>
      <c r="Q83" s="69"/>
      <c r="R83" s="77"/>
      <c r="S83" s="79"/>
      <c r="T83" s="81">
        <f t="shared" si="17"/>
        <v>0</v>
      </c>
      <c r="U83" s="83"/>
    </row>
    <row r="84" spans="1:21" s="52" customFormat="1" ht="13.6" customHeight="1" x14ac:dyDescent="0.3">
      <c r="A84" s="22"/>
      <c r="B84" s="57">
        <f t="shared" si="12"/>
        <v>75</v>
      </c>
      <c r="C84" s="72" t="s">
        <v>46</v>
      </c>
      <c r="D84" s="74" t="s">
        <v>143</v>
      </c>
      <c r="E84" s="72" t="s">
        <v>292</v>
      </c>
      <c r="F84" s="55" t="s">
        <v>402</v>
      </c>
      <c r="G84" s="97" t="s">
        <v>511</v>
      </c>
      <c r="H84" s="97"/>
      <c r="I84" s="97"/>
      <c r="J84" s="55">
        <v>1</v>
      </c>
      <c r="K84" s="55">
        <f t="shared" si="13"/>
        <v>1</v>
      </c>
      <c r="L84" s="55">
        <v>0</v>
      </c>
      <c r="M84" s="58">
        <f t="shared" si="14"/>
        <v>1</v>
      </c>
      <c r="N84" s="58"/>
      <c r="O84" s="58">
        <f t="shared" si="15"/>
        <v>-1</v>
      </c>
      <c r="P84" s="70">
        <f t="shared" si="16"/>
        <v>0</v>
      </c>
      <c r="Q84" s="68"/>
      <c r="R84" s="76"/>
      <c r="S84" s="78"/>
      <c r="T84" s="80">
        <f t="shared" si="17"/>
        <v>0</v>
      </c>
      <c r="U84" s="82"/>
    </row>
    <row r="85" spans="1:21" s="52" customFormat="1" ht="13.6" customHeight="1" thickBot="1" x14ac:dyDescent="0.35">
      <c r="A85" s="22"/>
      <c r="B85" s="59">
        <f t="shared" si="12"/>
        <v>76</v>
      </c>
      <c r="C85" s="73" t="s">
        <v>59</v>
      </c>
      <c r="D85" s="75" t="s">
        <v>144</v>
      </c>
      <c r="E85" s="73" t="s">
        <v>293</v>
      </c>
      <c r="F85" s="53" t="s">
        <v>402</v>
      </c>
      <c r="G85" s="98" t="s">
        <v>512</v>
      </c>
      <c r="H85" s="98"/>
      <c r="I85" s="98"/>
      <c r="J85" s="53">
        <v>1</v>
      </c>
      <c r="K85" s="53">
        <f t="shared" si="13"/>
        <v>1</v>
      </c>
      <c r="L85" s="53">
        <v>0</v>
      </c>
      <c r="M85" s="54">
        <f t="shared" si="14"/>
        <v>1</v>
      </c>
      <c r="N85" s="54"/>
      <c r="O85" s="54">
        <f t="shared" si="15"/>
        <v>-1</v>
      </c>
      <c r="P85" s="71">
        <f t="shared" si="16"/>
        <v>0</v>
      </c>
      <c r="Q85" s="69"/>
      <c r="R85" s="77"/>
      <c r="S85" s="79"/>
      <c r="T85" s="81">
        <f t="shared" si="17"/>
        <v>0</v>
      </c>
      <c r="U85" s="83"/>
    </row>
    <row r="86" spans="1:21" s="52" customFormat="1" ht="13.6" customHeight="1" x14ac:dyDescent="0.3">
      <c r="A86" s="22"/>
      <c r="B86" s="57">
        <f t="shared" si="12"/>
        <v>77</v>
      </c>
      <c r="C86" s="72" t="s">
        <v>60</v>
      </c>
      <c r="D86" s="74" t="s">
        <v>145</v>
      </c>
      <c r="E86" s="72">
        <v>560</v>
      </c>
      <c r="F86" s="55" t="s">
        <v>400</v>
      </c>
      <c r="G86" s="97" t="s">
        <v>513</v>
      </c>
      <c r="H86" s="97"/>
      <c r="I86" s="97"/>
      <c r="J86" s="55">
        <v>5</v>
      </c>
      <c r="K86" s="55">
        <f t="shared" si="13"/>
        <v>5</v>
      </c>
      <c r="L86" s="55">
        <v>0</v>
      </c>
      <c r="M86" s="58">
        <f t="shared" si="14"/>
        <v>5</v>
      </c>
      <c r="N86" s="58"/>
      <c r="O86" s="58">
        <f t="shared" si="15"/>
        <v>-5</v>
      </c>
      <c r="P86" s="70">
        <f t="shared" si="16"/>
        <v>0</v>
      </c>
      <c r="Q86" s="68"/>
      <c r="R86" s="76"/>
      <c r="S86" s="78"/>
      <c r="T86" s="80">
        <f t="shared" si="17"/>
        <v>0</v>
      </c>
      <c r="U86" s="82"/>
    </row>
    <row r="87" spans="1:21" s="52" customFormat="1" ht="13.6" customHeight="1" thickBot="1" x14ac:dyDescent="0.35">
      <c r="A87" s="22"/>
      <c r="B87" s="59">
        <f t="shared" si="12"/>
        <v>78</v>
      </c>
      <c r="C87" s="73" t="s">
        <v>46</v>
      </c>
      <c r="D87" s="75" t="s">
        <v>146</v>
      </c>
      <c r="E87" s="73" t="s">
        <v>294</v>
      </c>
      <c r="F87" s="53" t="s">
        <v>402</v>
      </c>
      <c r="G87" s="98" t="s">
        <v>514</v>
      </c>
      <c r="H87" s="98"/>
      <c r="I87" s="98"/>
      <c r="J87" s="53">
        <v>1</v>
      </c>
      <c r="K87" s="53">
        <f t="shared" si="13"/>
        <v>1</v>
      </c>
      <c r="L87" s="53">
        <v>0</v>
      </c>
      <c r="M87" s="54">
        <f t="shared" si="14"/>
        <v>1</v>
      </c>
      <c r="N87" s="54"/>
      <c r="O87" s="54">
        <f t="shared" si="15"/>
        <v>-1</v>
      </c>
      <c r="P87" s="71">
        <f t="shared" si="16"/>
        <v>0</v>
      </c>
      <c r="Q87" s="69"/>
      <c r="R87" s="77"/>
      <c r="S87" s="79"/>
      <c r="T87" s="81">
        <f t="shared" si="17"/>
        <v>0</v>
      </c>
      <c r="U87" s="83"/>
    </row>
    <row r="88" spans="1:21" s="52" customFormat="1" ht="13.6" customHeight="1" x14ac:dyDescent="0.3">
      <c r="A88" s="22"/>
      <c r="B88" s="57">
        <f t="shared" si="12"/>
        <v>79</v>
      </c>
      <c r="C88" s="72" t="s">
        <v>46</v>
      </c>
      <c r="D88" s="74" t="s">
        <v>147</v>
      </c>
      <c r="E88" s="72" t="s">
        <v>295</v>
      </c>
      <c r="F88" s="55" t="s">
        <v>402</v>
      </c>
      <c r="G88" s="97" t="s">
        <v>515</v>
      </c>
      <c r="H88" s="97"/>
      <c r="I88" s="97"/>
      <c r="J88" s="55">
        <v>1</v>
      </c>
      <c r="K88" s="55">
        <f t="shared" si="13"/>
        <v>1</v>
      </c>
      <c r="L88" s="55">
        <v>0</v>
      </c>
      <c r="M88" s="58">
        <f t="shared" si="14"/>
        <v>1</v>
      </c>
      <c r="N88" s="58"/>
      <c r="O88" s="58">
        <f t="shared" si="15"/>
        <v>-1</v>
      </c>
      <c r="P88" s="70">
        <f t="shared" si="16"/>
        <v>0</v>
      </c>
      <c r="Q88" s="68"/>
      <c r="R88" s="76"/>
      <c r="S88" s="78"/>
      <c r="T88" s="80">
        <f t="shared" si="17"/>
        <v>0</v>
      </c>
      <c r="U88" s="82"/>
    </row>
    <row r="89" spans="1:21" s="52" customFormat="1" ht="13.6" customHeight="1" thickBot="1" x14ac:dyDescent="0.35">
      <c r="A89" s="22"/>
      <c r="B89" s="59">
        <f t="shared" si="12"/>
        <v>80</v>
      </c>
      <c r="C89" s="73" t="s">
        <v>61</v>
      </c>
      <c r="D89" s="75" t="s">
        <v>148</v>
      </c>
      <c r="E89" s="73" t="s">
        <v>287</v>
      </c>
      <c r="F89" s="53" t="s">
        <v>402</v>
      </c>
      <c r="G89" s="98" t="s">
        <v>516</v>
      </c>
      <c r="H89" s="98"/>
      <c r="I89" s="98"/>
      <c r="J89" s="53">
        <v>3</v>
      </c>
      <c r="K89" s="53">
        <f t="shared" si="13"/>
        <v>3</v>
      </c>
      <c r="L89" s="53">
        <v>0</v>
      </c>
      <c r="M89" s="54">
        <f t="shared" si="14"/>
        <v>3</v>
      </c>
      <c r="N89" s="54"/>
      <c r="O89" s="54">
        <f t="shared" si="15"/>
        <v>-3</v>
      </c>
      <c r="P89" s="71">
        <f t="shared" si="16"/>
        <v>0</v>
      </c>
      <c r="Q89" s="69"/>
      <c r="R89" s="77"/>
      <c r="S89" s="79"/>
      <c r="T89" s="81">
        <f t="shared" si="17"/>
        <v>0</v>
      </c>
      <c r="U89" s="83"/>
    </row>
    <row r="90" spans="1:21" s="52" customFormat="1" ht="13.6" customHeight="1" x14ac:dyDescent="0.3">
      <c r="A90" s="22"/>
      <c r="B90" s="57">
        <f t="shared" si="12"/>
        <v>81</v>
      </c>
      <c r="C90" s="72" t="s">
        <v>46</v>
      </c>
      <c r="D90" s="74" t="s">
        <v>149</v>
      </c>
      <c r="E90" s="72" t="s">
        <v>296</v>
      </c>
      <c r="F90" s="55" t="s">
        <v>402</v>
      </c>
      <c r="G90" s="97" t="s">
        <v>517</v>
      </c>
      <c r="H90" s="97"/>
      <c r="I90" s="97"/>
      <c r="J90" s="55">
        <v>2</v>
      </c>
      <c r="K90" s="55">
        <f t="shared" si="13"/>
        <v>2</v>
      </c>
      <c r="L90" s="55">
        <v>0</v>
      </c>
      <c r="M90" s="58">
        <f t="shared" si="14"/>
        <v>2</v>
      </c>
      <c r="N90" s="58"/>
      <c r="O90" s="58">
        <f t="shared" si="15"/>
        <v>-2</v>
      </c>
      <c r="P90" s="70">
        <f t="shared" si="16"/>
        <v>0</v>
      </c>
      <c r="Q90" s="68"/>
      <c r="R90" s="76"/>
      <c r="S90" s="78"/>
      <c r="T90" s="80">
        <f t="shared" si="17"/>
        <v>0</v>
      </c>
      <c r="U90" s="82"/>
    </row>
    <row r="91" spans="1:21" s="52" customFormat="1" ht="13.6" customHeight="1" thickBot="1" x14ac:dyDescent="0.35">
      <c r="A91" s="22"/>
      <c r="B91" s="59">
        <f t="shared" si="12"/>
        <v>82</v>
      </c>
      <c r="C91" s="73" t="s">
        <v>46</v>
      </c>
      <c r="D91" s="75" t="s">
        <v>150</v>
      </c>
      <c r="E91" s="73" t="s">
        <v>297</v>
      </c>
      <c r="F91" s="53" t="s">
        <v>402</v>
      </c>
      <c r="G91" s="98" t="s">
        <v>518</v>
      </c>
      <c r="H91" s="98"/>
      <c r="I91" s="98"/>
      <c r="J91" s="53">
        <v>1</v>
      </c>
      <c r="K91" s="53">
        <f t="shared" si="13"/>
        <v>1</v>
      </c>
      <c r="L91" s="53">
        <v>0</v>
      </c>
      <c r="M91" s="54">
        <f t="shared" si="14"/>
        <v>1</v>
      </c>
      <c r="N91" s="54"/>
      <c r="O91" s="54">
        <f t="shared" si="15"/>
        <v>-1</v>
      </c>
      <c r="P91" s="71">
        <f t="shared" si="16"/>
        <v>0</v>
      </c>
      <c r="Q91" s="69"/>
      <c r="R91" s="77"/>
      <c r="S91" s="79"/>
      <c r="T91" s="81">
        <f t="shared" si="17"/>
        <v>0</v>
      </c>
      <c r="U91" s="83"/>
    </row>
    <row r="92" spans="1:21" s="52" customFormat="1" ht="13.6" customHeight="1" x14ac:dyDescent="0.3">
      <c r="A92" s="22"/>
      <c r="B92" s="57">
        <f t="shared" si="12"/>
        <v>83</v>
      </c>
      <c r="C92" s="72" t="s">
        <v>46</v>
      </c>
      <c r="D92" s="74" t="s">
        <v>151</v>
      </c>
      <c r="E92" s="72">
        <v>330</v>
      </c>
      <c r="F92" s="55" t="s">
        <v>402</v>
      </c>
      <c r="G92" s="97" t="s">
        <v>519</v>
      </c>
      <c r="H92" s="97"/>
      <c r="I92" s="97"/>
      <c r="J92" s="55">
        <v>7</v>
      </c>
      <c r="K92" s="55">
        <f t="shared" si="13"/>
        <v>7</v>
      </c>
      <c r="L92" s="55">
        <v>0</v>
      </c>
      <c r="M92" s="58">
        <f t="shared" si="14"/>
        <v>7</v>
      </c>
      <c r="N92" s="58"/>
      <c r="O92" s="58">
        <f t="shared" si="15"/>
        <v>-7</v>
      </c>
      <c r="P92" s="70">
        <f t="shared" si="16"/>
        <v>0</v>
      </c>
      <c r="Q92" s="68"/>
      <c r="R92" s="76"/>
      <c r="S92" s="78"/>
      <c r="T92" s="80">
        <f t="shared" si="17"/>
        <v>0</v>
      </c>
      <c r="U92" s="82"/>
    </row>
    <row r="93" spans="1:21" s="52" customFormat="1" ht="13.6" customHeight="1" thickBot="1" x14ac:dyDescent="0.35">
      <c r="A93" s="22"/>
      <c r="B93" s="59">
        <f t="shared" si="12"/>
        <v>84</v>
      </c>
      <c r="C93" s="73" t="s">
        <v>62</v>
      </c>
      <c r="D93" s="75" t="s">
        <v>152</v>
      </c>
      <c r="E93" s="73" t="s">
        <v>298</v>
      </c>
      <c r="F93" s="53" t="s">
        <v>402</v>
      </c>
      <c r="G93" s="98" t="s">
        <v>520</v>
      </c>
      <c r="H93" s="98"/>
      <c r="I93" s="98"/>
      <c r="J93" s="53">
        <v>24</v>
      </c>
      <c r="K93" s="53">
        <f t="shared" si="13"/>
        <v>24</v>
      </c>
      <c r="L93" s="53">
        <v>0</v>
      </c>
      <c r="M93" s="54">
        <f t="shared" si="14"/>
        <v>24</v>
      </c>
      <c r="N93" s="54"/>
      <c r="O93" s="54">
        <f t="shared" si="15"/>
        <v>-24</v>
      </c>
      <c r="P93" s="71">
        <f t="shared" si="16"/>
        <v>0</v>
      </c>
      <c r="Q93" s="69"/>
      <c r="R93" s="77"/>
      <c r="S93" s="79"/>
      <c r="T93" s="81">
        <f t="shared" si="17"/>
        <v>0</v>
      </c>
      <c r="U93" s="83"/>
    </row>
    <row r="94" spans="1:21" s="52" customFormat="1" ht="13.6" customHeight="1" x14ac:dyDescent="0.3">
      <c r="A94" s="22"/>
      <c r="B94" s="57">
        <f t="shared" si="12"/>
        <v>85</v>
      </c>
      <c r="C94" s="72" t="s">
        <v>46</v>
      </c>
      <c r="D94" s="74" t="s">
        <v>153</v>
      </c>
      <c r="E94" s="72" t="s">
        <v>299</v>
      </c>
      <c r="F94" s="55" t="s">
        <v>402</v>
      </c>
      <c r="G94" s="97" t="s">
        <v>521</v>
      </c>
      <c r="H94" s="97"/>
      <c r="I94" s="97"/>
      <c r="J94" s="55">
        <v>6</v>
      </c>
      <c r="K94" s="55">
        <f t="shared" si="13"/>
        <v>6</v>
      </c>
      <c r="L94" s="55">
        <v>0</v>
      </c>
      <c r="M94" s="58">
        <f t="shared" si="14"/>
        <v>6</v>
      </c>
      <c r="N94" s="58"/>
      <c r="O94" s="58">
        <f t="shared" si="15"/>
        <v>-6</v>
      </c>
      <c r="P94" s="70">
        <f t="shared" si="16"/>
        <v>0</v>
      </c>
      <c r="Q94" s="68"/>
      <c r="R94" s="76"/>
      <c r="S94" s="78"/>
      <c r="T94" s="80">
        <f t="shared" si="17"/>
        <v>0</v>
      </c>
      <c r="U94" s="82"/>
    </row>
    <row r="95" spans="1:21" s="52" customFormat="1" ht="13.6" customHeight="1" thickBot="1" x14ac:dyDescent="0.35">
      <c r="A95" s="22"/>
      <c r="B95" s="59">
        <f t="shared" si="12"/>
        <v>86</v>
      </c>
      <c r="C95" s="73" t="s">
        <v>46</v>
      </c>
      <c r="D95" s="75" t="s">
        <v>154</v>
      </c>
      <c r="E95" s="73">
        <v>120</v>
      </c>
      <c r="F95" s="53" t="s">
        <v>400</v>
      </c>
      <c r="G95" s="98" t="s">
        <v>522</v>
      </c>
      <c r="H95" s="98"/>
      <c r="I95" s="98"/>
      <c r="J95" s="53">
        <v>2</v>
      </c>
      <c r="K95" s="53">
        <f t="shared" si="13"/>
        <v>2</v>
      </c>
      <c r="L95" s="53">
        <v>0</v>
      </c>
      <c r="M95" s="54">
        <f t="shared" si="14"/>
        <v>2</v>
      </c>
      <c r="N95" s="54"/>
      <c r="O95" s="54">
        <f t="shared" si="15"/>
        <v>-2</v>
      </c>
      <c r="P95" s="71">
        <f t="shared" si="16"/>
        <v>0</v>
      </c>
      <c r="Q95" s="69"/>
      <c r="R95" s="77"/>
      <c r="S95" s="79"/>
      <c r="T95" s="81">
        <f t="shared" si="17"/>
        <v>0</v>
      </c>
      <c r="U95" s="83"/>
    </row>
    <row r="96" spans="1:21" s="52" customFormat="1" ht="13.6" customHeight="1" x14ac:dyDescent="0.3">
      <c r="A96" s="22"/>
      <c r="B96" s="57">
        <f t="shared" si="12"/>
        <v>87</v>
      </c>
      <c r="C96" s="72" t="s">
        <v>46</v>
      </c>
      <c r="D96" s="74" t="s">
        <v>155</v>
      </c>
      <c r="E96" s="72" t="s">
        <v>300</v>
      </c>
      <c r="F96" s="55" t="s">
        <v>402</v>
      </c>
      <c r="G96" s="97" t="s">
        <v>523</v>
      </c>
      <c r="H96" s="97"/>
      <c r="I96" s="97"/>
      <c r="J96" s="55">
        <v>6</v>
      </c>
      <c r="K96" s="55">
        <f t="shared" si="13"/>
        <v>6</v>
      </c>
      <c r="L96" s="55">
        <v>0</v>
      </c>
      <c r="M96" s="58">
        <f t="shared" si="14"/>
        <v>6</v>
      </c>
      <c r="N96" s="58"/>
      <c r="O96" s="58">
        <f t="shared" si="15"/>
        <v>-6</v>
      </c>
      <c r="P96" s="70">
        <f t="shared" si="16"/>
        <v>0</v>
      </c>
      <c r="Q96" s="68"/>
      <c r="R96" s="76"/>
      <c r="S96" s="78"/>
      <c r="T96" s="80">
        <f t="shared" si="17"/>
        <v>0</v>
      </c>
      <c r="U96" s="82"/>
    </row>
    <row r="97" spans="1:21" s="52" customFormat="1" ht="13.6" customHeight="1" thickBot="1" x14ac:dyDescent="0.35">
      <c r="A97" s="22"/>
      <c r="B97" s="59">
        <f t="shared" si="12"/>
        <v>88</v>
      </c>
      <c r="C97" s="73" t="s">
        <v>46</v>
      </c>
      <c r="D97" s="75" t="s">
        <v>156</v>
      </c>
      <c r="E97" s="73">
        <v>22</v>
      </c>
      <c r="F97" s="53" t="s">
        <v>402</v>
      </c>
      <c r="G97" s="98" t="s">
        <v>524</v>
      </c>
      <c r="H97" s="98"/>
      <c r="I97" s="98"/>
      <c r="J97" s="53">
        <v>5</v>
      </c>
      <c r="K97" s="53">
        <f t="shared" si="13"/>
        <v>5</v>
      </c>
      <c r="L97" s="53">
        <v>0</v>
      </c>
      <c r="M97" s="54">
        <f t="shared" si="14"/>
        <v>5</v>
      </c>
      <c r="N97" s="54"/>
      <c r="O97" s="54">
        <f t="shared" si="15"/>
        <v>-5</v>
      </c>
      <c r="P97" s="71">
        <f t="shared" si="16"/>
        <v>0</v>
      </c>
      <c r="Q97" s="69"/>
      <c r="R97" s="77"/>
      <c r="S97" s="79"/>
      <c r="T97" s="81">
        <f t="shared" si="17"/>
        <v>0</v>
      </c>
      <c r="U97" s="83"/>
    </row>
    <row r="98" spans="1:21" s="52" customFormat="1" ht="13.6" customHeight="1" x14ac:dyDescent="0.3">
      <c r="A98" s="22"/>
      <c r="B98" s="57">
        <f t="shared" si="12"/>
        <v>89</v>
      </c>
      <c r="C98" s="72" t="s">
        <v>46</v>
      </c>
      <c r="D98" s="74" t="s">
        <v>157</v>
      </c>
      <c r="E98" s="72" t="s">
        <v>301</v>
      </c>
      <c r="F98" s="55" t="s">
        <v>402</v>
      </c>
      <c r="G98" s="97" t="s">
        <v>525</v>
      </c>
      <c r="H98" s="97"/>
      <c r="I98" s="97"/>
      <c r="J98" s="55">
        <v>5</v>
      </c>
      <c r="K98" s="55">
        <f t="shared" si="13"/>
        <v>5</v>
      </c>
      <c r="L98" s="55">
        <v>0</v>
      </c>
      <c r="M98" s="58">
        <f t="shared" si="14"/>
        <v>5</v>
      </c>
      <c r="N98" s="58"/>
      <c r="O98" s="58">
        <f t="shared" si="15"/>
        <v>-5</v>
      </c>
      <c r="P98" s="70">
        <f t="shared" si="16"/>
        <v>0</v>
      </c>
      <c r="Q98" s="68"/>
      <c r="R98" s="76"/>
      <c r="S98" s="78"/>
      <c r="T98" s="80">
        <f t="shared" si="17"/>
        <v>0</v>
      </c>
      <c r="U98" s="82"/>
    </row>
    <row r="99" spans="1:21" s="52" customFormat="1" ht="13.6" customHeight="1" thickBot="1" x14ac:dyDescent="0.35">
      <c r="A99" s="22"/>
      <c r="B99" s="59">
        <f t="shared" si="12"/>
        <v>90</v>
      </c>
      <c r="C99" s="73" t="s">
        <v>46</v>
      </c>
      <c r="D99" s="75" t="s">
        <v>158</v>
      </c>
      <c r="E99" s="73" t="s">
        <v>302</v>
      </c>
      <c r="F99" s="53" t="s">
        <v>402</v>
      </c>
      <c r="G99" s="98" t="s">
        <v>526</v>
      </c>
      <c r="H99" s="98"/>
      <c r="I99" s="98"/>
      <c r="J99" s="53">
        <v>1</v>
      </c>
      <c r="K99" s="53">
        <f t="shared" si="13"/>
        <v>1</v>
      </c>
      <c r="L99" s="53">
        <v>0</v>
      </c>
      <c r="M99" s="54">
        <f t="shared" si="14"/>
        <v>1</v>
      </c>
      <c r="N99" s="54"/>
      <c r="O99" s="54">
        <f t="shared" si="15"/>
        <v>-1</v>
      </c>
      <c r="P99" s="71">
        <f t="shared" si="16"/>
        <v>0</v>
      </c>
      <c r="Q99" s="69"/>
      <c r="R99" s="77"/>
      <c r="S99" s="79"/>
      <c r="T99" s="81">
        <f t="shared" si="17"/>
        <v>0</v>
      </c>
      <c r="U99" s="83"/>
    </row>
    <row r="100" spans="1:21" s="52" customFormat="1" ht="13.6" customHeight="1" x14ac:dyDescent="0.3">
      <c r="A100" s="22"/>
      <c r="B100" s="57">
        <f t="shared" si="12"/>
        <v>91</v>
      </c>
      <c r="C100" s="72" t="s">
        <v>46</v>
      </c>
      <c r="D100" s="74" t="s">
        <v>159</v>
      </c>
      <c r="E100" s="72" t="s">
        <v>303</v>
      </c>
      <c r="F100" s="55" t="s">
        <v>402</v>
      </c>
      <c r="G100" s="97" t="s">
        <v>527</v>
      </c>
      <c r="H100" s="97"/>
      <c r="I100" s="97"/>
      <c r="J100" s="55">
        <v>1</v>
      </c>
      <c r="K100" s="55">
        <f t="shared" si="13"/>
        <v>1</v>
      </c>
      <c r="L100" s="55">
        <v>0</v>
      </c>
      <c r="M100" s="58">
        <f t="shared" si="14"/>
        <v>1</v>
      </c>
      <c r="N100" s="58"/>
      <c r="O100" s="58">
        <f t="shared" si="15"/>
        <v>-1</v>
      </c>
      <c r="P100" s="70">
        <f t="shared" si="16"/>
        <v>0</v>
      </c>
      <c r="Q100" s="68"/>
      <c r="R100" s="76"/>
      <c r="S100" s="78"/>
      <c r="T100" s="80">
        <f t="shared" si="17"/>
        <v>0</v>
      </c>
      <c r="U100" s="82"/>
    </row>
    <row r="101" spans="1:21" s="52" customFormat="1" ht="13.6" customHeight="1" thickBot="1" x14ac:dyDescent="0.35">
      <c r="A101" s="22"/>
      <c r="B101" s="59">
        <f t="shared" si="12"/>
        <v>92</v>
      </c>
      <c r="C101" s="73" t="s">
        <v>46</v>
      </c>
      <c r="D101" s="75" t="s">
        <v>160</v>
      </c>
      <c r="E101" s="73" t="s">
        <v>304</v>
      </c>
      <c r="F101" s="53" t="s">
        <v>402</v>
      </c>
      <c r="G101" s="98" t="s">
        <v>528</v>
      </c>
      <c r="H101" s="98"/>
      <c r="I101" s="98"/>
      <c r="J101" s="53">
        <v>6</v>
      </c>
      <c r="K101" s="53">
        <f t="shared" si="13"/>
        <v>6</v>
      </c>
      <c r="L101" s="53">
        <v>0</v>
      </c>
      <c r="M101" s="54">
        <f t="shared" si="14"/>
        <v>6</v>
      </c>
      <c r="N101" s="54"/>
      <c r="O101" s="54">
        <f t="shared" si="15"/>
        <v>-6</v>
      </c>
      <c r="P101" s="71">
        <f t="shared" si="16"/>
        <v>0</v>
      </c>
      <c r="Q101" s="69"/>
      <c r="R101" s="77"/>
      <c r="S101" s="79"/>
      <c r="T101" s="81">
        <f t="shared" si="17"/>
        <v>0</v>
      </c>
      <c r="U101" s="83"/>
    </row>
    <row r="102" spans="1:21" s="52" customFormat="1" ht="13.6" customHeight="1" x14ac:dyDescent="0.3">
      <c r="A102" s="22"/>
      <c r="B102" s="57">
        <f t="shared" si="12"/>
        <v>93</v>
      </c>
      <c r="C102" s="72"/>
      <c r="D102" s="74" t="s">
        <v>161</v>
      </c>
      <c r="E102" s="72" t="s">
        <v>305</v>
      </c>
      <c r="F102" s="55" t="s">
        <v>400</v>
      </c>
      <c r="G102" s="97" t="s">
        <v>529</v>
      </c>
      <c r="H102" s="97"/>
      <c r="I102" s="97"/>
      <c r="J102" s="55">
        <v>1</v>
      </c>
      <c r="K102" s="55">
        <f t="shared" si="13"/>
        <v>1</v>
      </c>
      <c r="L102" s="55">
        <v>0</v>
      </c>
      <c r="M102" s="58">
        <f t="shared" si="14"/>
        <v>1</v>
      </c>
      <c r="N102" s="58"/>
      <c r="O102" s="58">
        <f t="shared" si="15"/>
        <v>-1</v>
      </c>
      <c r="P102" s="70">
        <f t="shared" si="16"/>
        <v>0</v>
      </c>
      <c r="Q102" s="68"/>
      <c r="R102" s="76"/>
      <c r="S102" s="78"/>
      <c r="T102" s="80">
        <f t="shared" si="17"/>
        <v>0</v>
      </c>
      <c r="U102" s="82"/>
    </row>
    <row r="103" spans="1:21" s="52" customFormat="1" ht="13.6" customHeight="1" thickBot="1" x14ac:dyDescent="0.35">
      <c r="A103" s="22"/>
      <c r="B103" s="59">
        <f t="shared" si="12"/>
        <v>94</v>
      </c>
      <c r="C103" s="73" t="s">
        <v>46</v>
      </c>
      <c r="D103" s="75" t="s">
        <v>162</v>
      </c>
      <c r="E103" s="73" t="s">
        <v>306</v>
      </c>
      <c r="F103" s="53" t="s">
        <v>402</v>
      </c>
      <c r="G103" s="98" t="s">
        <v>530</v>
      </c>
      <c r="H103" s="98"/>
      <c r="I103" s="98"/>
      <c r="J103" s="53">
        <v>2</v>
      </c>
      <c r="K103" s="53">
        <f t="shared" si="13"/>
        <v>2</v>
      </c>
      <c r="L103" s="53">
        <v>0</v>
      </c>
      <c r="M103" s="54">
        <f t="shared" si="14"/>
        <v>2</v>
      </c>
      <c r="N103" s="54"/>
      <c r="O103" s="54">
        <f t="shared" si="15"/>
        <v>-2</v>
      </c>
      <c r="P103" s="71">
        <f t="shared" si="16"/>
        <v>0</v>
      </c>
      <c r="Q103" s="69"/>
      <c r="R103" s="77"/>
      <c r="S103" s="79"/>
      <c r="T103" s="81">
        <f t="shared" si="17"/>
        <v>0</v>
      </c>
      <c r="U103" s="83"/>
    </row>
    <row r="104" spans="1:21" s="52" customFormat="1" ht="13.6" customHeight="1" x14ac:dyDescent="0.3">
      <c r="A104" s="22"/>
      <c r="B104" s="57">
        <f t="shared" si="12"/>
        <v>95</v>
      </c>
      <c r="C104" s="72" t="s">
        <v>46</v>
      </c>
      <c r="D104" s="74" t="s">
        <v>163</v>
      </c>
      <c r="E104" s="72" t="s">
        <v>307</v>
      </c>
      <c r="F104" s="55" t="s">
        <v>402</v>
      </c>
      <c r="G104" s="97" t="s">
        <v>531</v>
      </c>
      <c r="H104" s="97"/>
      <c r="I104" s="97"/>
      <c r="J104" s="55">
        <v>1</v>
      </c>
      <c r="K104" s="55">
        <f t="shared" si="13"/>
        <v>1</v>
      </c>
      <c r="L104" s="55">
        <v>0</v>
      </c>
      <c r="M104" s="58">
        <f t="shared" si="14"/>
        <v>1</v>
      </c>
      <c r="N104" s="58"/>
      <c r="O104" s="58">
        <f t="shared" si="15"/>
        <v>-1</v>
      </c>
      <c r="P104" s="70">
        <f t="shared" si="16"/>
        <v>0</v>
      </c>
      <c r="Q104" s="68"/>
      <c r="R104" s="76"/>
      <c r="S104" s="78"/>
      <c r="T104" s="80">
        <f t="shared" si="17"/>
        <v>0</v>
      </c>
      <c r="U104" s="82"/>
    </row>
    <row r="105" spans="1:21" s="52" customFormat="1" ht="13.6" customHeight="1" thickBot="1" x14ac:dyDescent="0.35">
      <c r="A105" s="22"/>
      <c r="B105" s="59">
        <f t="shared" si="12"/>
        <v>96</v>
      </c>
      <c r="C105" s="73" t="s">
        <v>63</v>
      </c>
      <c r="D105" s="75" t="s">
        <v>164</v>
      </c>
      <c r="E105" s="73" t="s">
        <v>308</v>
      </c>
      <c r="F105" s="53" t="s">
        <v>402</v>
      </c>
      <c r="G105" s="98" t="s">
        <v>532</v>
      </c>
      <c r="H105" s="98"/>
      <c r="I105" s="98"/>
      <c r="J105" s="53">
        <v>3</v>
      </c>
      <c r="K105" s="53">
        <f t="shared" si="13"/>
        <v>3</v>
      </c>
      <c r="L105" s="53">
        <v>0</v>
      </c>
      <c r="M105" s="54">
        <f t="shared" si="14"/>
        <v>3</v>
      </c>
      <c r="N105" s="54"/>
      <c r="O105" s="54">
        <f t="shared" si="15"/>
        <v>-3</v>
      </c>
      <c r="P105" s="71">
        <f t="shared" si="16"/>
        <v>0</v>
      </c>
      <c r="Q105" s="69"/>
      <c r="R105" s="77"/>
      <c r="S105" s="79"/>
      <c r="T105" s="81">
        <f t="shared" si="17"/>
        <v>0</v>
      </c>
      <c r="U105" s="83"/>
    </row>
    <row r="106" spans="1:21" s="52" customFormat="1" ht="13.6" customHeight="1" x14ac:dyDescent="0.3">
      <c r="A106" s="22"/>
      <c r="B106" s="57">
        <f t="shared" ref="B106:B137" si="18">ROW(B106) - ROW($B$9)</f>
        <v>97</v>
      </c>
      <c r="C106" s="72" t="s">
        <v>46</v>
      </c>
      <c r="D106" s="74" t="s">
        <v>165</v>
      </c>
      <c r="E106" s="72" t="s">
        <v>309</v>
      </c>
      <c r="F106" s="55" t="s">
        <v>402</v>
      </c>
      <c r="G106" s="97" t="s">
        <v>533</v>
      </c>
      <c r="H106" s="97"/>
      <c r="I106" s="97"/>
      <c r="J106" s="55">
        <v>1</v>
      </c>
      <c r="K106" s="55">
        <f t="shared" ref="K106:K137" si="19">IF(G$6&lt;&gt;"", J106*G$6, J106)</f>
        <v>1</v>
      </c>
      <c r="L106" s="55">
        <v>0</v>
      </c>
      <c r="M106" s="58">
        <f t="shared" ref="M106:M137" si="20">IF(L106&lt;K106, K106-L106, 0)</f>
        <v>1</v>
      </c>
      <c r="N106" s="58"/>
      <c r="O106" s="58">
        <f t="shared" ref="O106:O137" si="21">N106-K106+L106</f>
        <v>-1</v>
      </c>
      <c r="P106" s="70">
        <f t="shared" ref="P106:P137" si="22">N106*Q106</f>
        <v>0</v>
      </c>
      <c r="Q106" s="68"/>
      <c r="R106" s="76"/>
      <c r="S106" s="78"/>
      <c r="T106" s="80">
        <f t="shared" ref="T106:T137" si="23">J106*Q106</f>
        <v>0</v>
      </c>
      <c r="U106" s="82"/>
    </row>
    <row r="107" spans="1:21" s="52" customFormat="1" ht="13.6" customHeight="1" thickBot="1" x14ac:dyDescent="0.35">
      <c r="A107" s="22"/>
      <c r="B107" s="59">
        <f t="shared" si="18"/>
        <v>98</v>
      </c>
      <c r="C107" s="73" t="s">
        <v>64</v>
      </c>
      <c r="D107" s="75" t="s">
        <v>166</v>
      </c>
      <c r="E107" s="73" t="s">
        <v>310</v>
      </c>
      <c r="F107" s="53" t="s">
        <v>402</v>
      </c>
      <c r="G107" s="98" t="s">
        <v>534</v>
      </c>
      <c r="H107" s="98"/>
      <c r="I107" s="98"/>
      <c r="J107" s="53">
        <v>5</v>
      </c>
      <c r="K107" s="53">
        <f t="shared" si="19"/>
        <v>5</v>
      </c>
      <c r="L107" s="53">
        <v>0</v>
      </c>
      <c r="M107" s="54">
        <f t="shared" si="20"/>
        <v>5</v>
      </c>
      <c r="N107" s="54"/>
      <c r="O107" s="54">
        <f t="shared" si="21"/>
        <v>-5</v>
      </c>
      <c r="P107" s="71">
        <f t="shared" si="22"/>
        <v>0</v>
      </c>
      <c r="Q107" s="69"/>
      <c r="R107" s="77"/>
      <c r="S107" s="79"/>
      <c r="T107" s="81">
        <f t="shared" si="23"/>
        <v>0</v>
      </c>
      <c r="U107" s="83"/>
    </row>
    <row r="108" spans="1:21" s="52" customFormat="1" ht="13.6" customHeight="1" x14ac:dyDescent="0.3">
      <c r="A108" s="22"/>
      <c r="B108" s="57">
        <f t="shared" si="18"/>
        <v>99</v>
      </c>
      <c r="C108" s="72" t="s">
        <v>46</v>
      </c>
      <c r="D108" s="74" t="s">
        <v>167</v>
      </c>
      <c r="E108" s="72" t="s">
        <v>308</v>
      </c>
      <c r="F108" s="55" t="s">
        <v>403</v>
      </c>
      <c r="G108" s="97" t="s">
        <v>535</v>
      </c>
      <c r="H108" s="97"/>
      <c r="I108" s="97"/>
      <c r="J108" s="55">
        <v>3</v>
      </c>
      <c r="K108" s="55">
        <f t="shared" si="19"/>
        <v>3</v>
      </c>
      <c r="L108" s="55">
        <v>0</v>
      </c>
      <c r="M108" s="58">
        <f t="shared" si="20"/>
        <v>3</v>
      </c>
      <c r="N108" s="58"/>
      <c r="O108" s="58">
        <f t="shared" si="21"/>
        <v>-3</v>
      </c>
      <c r="P108" s="70">
        <f t="shared" si="22"/>
        <v>0</v>
      </c>
      <c r="Q108" s="68"/>
      <c r="R108" s="76"/>
      <c r="S108" s="78"/>
      <c r="T108" s="80">
        <f t="shared" si="23"/>
        <v>0</v>
      </c>
      <c r="U108" s="82"/>
    </row>
    <row r="109" spans="1:21" s="52" customFormat="1" ht="13.6" customHeight="1" thickBot="1" x14ac:dyDescent="0.35">
      <c r="A109" s="22"/>
      <c r="B109" s="59">
        <f t="shared" si="18"/>
        <v>100</v>
      </c>
      <c r="C109" s="73" t="s">
        <v>46</v>
      </c>
      <c r="D109" s="75" t="s">
        <v>168</v>
      </c>
      <c r="E109" s="73" t="s">
        <v>311</v>
      </c>
      <c r="F109" s="53" t="s">
        <v>402</v>
      </c>
      <c r="G109" s="98" t="s">
        <v>536</v>
      </c>
      <c r="H109" s="98"/>
      <c r="I109" s="98"/>
      <c r="J109" s="53">
        <v>1</v>
      </c>
      <c r="K109" s="53">
        <f t="shared" si="19"/>
        <v>1</v>
      </c>
      <c r="L109" s="53">
        <v>0</v>
      </c>
      <c r="M109" s="54">
        <f t="shared" si="20"/>
        <v>1</v>
      </c>
      <c r="N109" s="54"/>
      <c r="O109" s="54">
        <f t="shared" si="21"/>
        <v>-1</v>
      </c>
      <c r="P109" s="71">
        <f t="shared" si="22"/>
        <v>0</v>
      </c>
      <c r="Q109" s="69"/>
      <c r="R109" s="77"/>
      <c r="S109" s="79"/>
      <c r="T109" s="81">
        <f t="shared" si="23"/>
        <v>0</v>
      </c>
      <c r="U109" s="83"/>
    </row>
    <row r="110" spans="1:21" s="52" customFormat="1" ht="13.6" customHeight="1" x14ac:dyDescent="0.3">
      <c r="A110" s="22"/>
      <c r="B110" s="57">
        <f t="shared" si="18"/>
        <v>101</v>
      </c>
      <c r="C110" s="72" t="s">
        <v>46</v>
      </c>
      <c r="D110" s="74" t="s">
        <v>169</v>
      </c>
      <c r="E110" s="72" t="s">
        <v>312</v>
      </c>
      <c r="F110" s="55" t="s">
        <v>402</v>
      </c>
      <c r="G110" s="97" t="s">
        <v>537</v>
      </c>
      <c r="H110" s="97"/>
      <c r="I110" s="97"/>
      <c r="J110" s="55">
        <v>1</v>
      </c>
      <c r="K110" s="55">
        <f t="shared" si="19"/>
        <v>1</v>
      </c>
      <c r="L110" s="55">
        <v>0</v>
      </c>
      <c r="M110" s="58">
        <f t="shared" si="20"/>
        <v>1</v>
      </c>
      <c r="N110" s="58"/>
      <c r="O110" s="58">
        <f t="shared" si="21"/>
        <v>-1</v>
      </c>
      <c r="P110" s="70">
        <f t="shared" si="22"/>
        <v>0</v>
      </c>
      <c r="Q110" s="68"/>
      <c r="R110" s="76"/>
      <c r="S110" s="78"/>
      <c r="T110" s="80">
        <f t="shared" si="23"/>
        <v>0</v>
      </c>
      <c r="U110" s="82"/>
    </row>
    <row r="111" spans="1:21" s="52" customFormat="1" ht="13.6" customHeight="1" thickBot="1" x14ac:dyDescent="0.35">
      <c r="A111" s="22"/>
      <c r="B111" s="59">
        <f t="shared" si="18"/>
        <v>102</v>
      </c>
      <c r="C111" s="73" t="s">
        <v>46</v>
      </c>
      <c r="D111" s="75" t="s">
        <v>170</v>
      </c>
      <c r="E111" s="73">
        <v>51</v>
      </c>
      <c r="F111" s="53" t="s">
        <v>400</v>
      </c>
      <c r="G111" s="98" t="s">
        <v>538</v>
      </c>
      <c r="H111" s="98"/>
      <c r="I111" s="98"/>
      <c r="J111" s="53">
        <v>4</v>
      </c>
      <c r="K111" s="53">
        <f t="shared" si="19"/>
        <v>4</v>
      </c>
      <c r="L111" s="53">
        <v>0</v>
      </c>
      <c r="M111" s="54">
        <f t="shared" si="20"/>
        <v>4</v>
      </c>
      <c r="N111" s="54"/>
      <c r="O111" s="54">
        <f t="shared" si="21"/>
        <v>-4</v>
      </c>
      <c r="P111" s="71">
        <f t="shared" si="22"/>
        <v>0</v>
      </c>
      <c r="Q111" s="69"/>
      <c r="R111" s="77"/>
      <c r="S111" s="79"/>
      <c r="T111" s="81">
        <f t="shared" si="23"/>
        <v>0</v>
      </c>
      <c r="U111" s="83"/>
    </row>
    <row r="112" spans="1:21" s="52" customFormat="1" ht="13.6" customHeight="1" x14ac:dyDescent="0.3">
      <c r="A112" s="22"/>
      <c r="B112" s="57">
        <f t="shared" si="18"/>
        <v>103</v>
      </c>
      <c r="C112" s="72" t="s">
        <v>46</v>
      </c>
      <c r="D112" s="74" t="s">
        <v>171</v>
      </c>
      <c r="E112" s="72" t="s">
        <v>313</v>
      </c>
      <c r="F112" s="55" t="s">
        <v>402</v>
      </c>
      <c r="G112" s="97" t="s">
        <v>539</v>
      </c>
      <c r="H112" s="97"/>
      <c r="I112" s="97"/>
      <c r="J112" s="55">
        <v>1</v>
      </c>
      <c r="K112" s="55">
        <f t="shared" si="19"/>
        <v>1</v>
      </c>
      <c r="L112" s="55">
        <v>0</v>
      </c>
      <c r="M112" s="58">
        <f t="shared" si="20"/>
        <v>1</v>
      </c>
      <c r="N112" s="58"/>
      <c r="O112" s="58">
        <f t="shared" si="21"/>
        <v>-1</v>
      </c>
      <c r="P112" s="70">
        <f t="shared" si="22"/>
        <v>0</v>
      </c>
      <c r="Q112" s="68"/>
      <c r="R112" s="76"/>
      <c r="S112" s="78"/>
      <c r="T112" s="80">
        <f t="shared" si="23"/>
        <v>0</v>
      </c>
      <c r="U112" s="82"/>
    </row>
    <row r="113" spans="1:21" s="52" customFormat="1" ht="13.6" customHeight="1" thickBot="1" x14ac:dyDescent="0.35">
      <c r="A113" s="22"/>
      <c r="B113" s="59">
        <f t="shared" si="18"/>
        <v>104</v>
      </c>
      <c r="C113" s="73" t="s">
        <v>46</v>
      </c>
      <c r="D113" s="75" t="s">
        <v>172</v>
      </c>
      <c r="E113" s="73" t="s">
        <v>314</v>
      </c>
      <c r="F113" s="53" t="s">
        <v>402</v>
      </c>
      <c r="G113" s="98" t="s">
        <v>540</v>
      </c>
      <c r="H113" s="98"/>
      <c r="I113" s="98"/>
      <c r="J113" s="53">
        <v>2</v>
      </c>
      <c r="K113" s="53">
        <f t="shared" si="19"/>
        <v>2</v>
      </c>
      <c r="L113" s="53">
        <v>0</v>
      </c>
      <c r="M113" s="54">
        <f t="shared" si="20"/>
        <v>2</v>
      </c>
      <c r="N113" s="54"/>
      <c r="O113" s="54">
        <f t="shared" si="21"/>
        <v>-2</v>
      </c>
      <c r="P113" s="71">
        <f t="shared" si="22"/>
        <v>0</v>
      </c>
      <c r="Q113" s="69"/>
      <c r="R113" s="77"/>
      <c r="S113" s="79"/>
      <c r="T113" s="81">
        <f t="shared" si="23"/>
        <v>0</v>
      </c>
      <c r="U113" s="83"/>
    </row>
    <row r="114" spans="1:21" s="52" customFormat="1" ht="13.6" customHeight="1" x14ac:dyDescent="0.3">
      <c r="A114" s="22"/>
      <c r="B114" s="57">
        <f t="shared" si="18"/>
        <v>105</v>
      </c>
      <c r="C114" s="72" t="s">
        <v>46</v>
      </c>
      <c r="D114" s="74" t="s">
        <v>173</v>
      </c>
      <c r="E114" s="72" t="s">
        <v>315</v>
      </c>
      <c r="F114" s="55" t="s">
        <v>402</v>
      </c>
      <c r="G114" s="97" t="s">
        <v>541</v>
      </c>
      <c r="H114" s="97"/>
      <c r="I114" s="97"/>
      <c r="J114" s="55">
        <v>1</v>
      </c>
      <c r="K114" s="55">
        <f t="shared" si="19"/>
        <v>1</v>
      </c>
      <c r="L114" s="55">
        <v>0</v>
      </c>
      <c r="M114" s="58">
        <f t="shared" si="20"/>
        <v>1</v>
      </c>
      <c r="N114" s="58"/>
      <c r="O114" s="58">
        <f t="shared" si="21"/>
        <v>-1</v>
      </c>
      <c r="P114" s="70">
        <f t="shared" si="22"/>
        <v>0</v>
      </c>
      <c r="Q114" s="68"/>
      <c r="R114" s="76"/>
      <c r="S114" s="78"/>
      <c r="T114" s="80">
        <f t="shared" si="23"/>
        <v>0</v>
      </c>
      <c r="U114" s="82"/>
    </row>
    <row r="115" spans="1:21" s="52" customFormat="1" ht="13.6" customHeight="1" thickBot="1" x14ac:dyDescent="0.35">
      <c r="A115" s="22"/>
      <c r="B115" s="59">
        <f t="shared" si="18"/>
        <v>106</v>
      </c>
      <c r="C115" s="73" t="s">
        <v>46</v>
      </c>
      <c r="D115" s="75" t="s">
        <v>174</v>
      </c>
      <c r="E115" s="73">
        <v>49.9</v>
      </c>
      <c r="F115" s="53" t="s">
        <v>402</v>
      </c>
      <c r="G115" s="98" t="s">
        <v>542</v>
      </c>
      <c r="H115" s="98"/>
      <c r="I115" s="98"/>
      <c r="J115" s="53">
        <v>4</v>
      </c>
      <c r="K115" s="53">
        <f t="shared" si="19"/>
        <v>4</v>
      </c>
      <c r="L115" s="53">
        <v>0</v>
      </c>
      <c r="M115" s="54">
        <f t="shared" si="20"/>
        <v>4</v>
      </c>
      <c r="N115" s="54"/>
      <c r="O115" s="54">
        <f t="shared" si="21"/>
        <v>-4</v>
      </c>
      <c r="P115" s="71">
        <f t="shared" si="22"/>
        <v>0</v>
      </c>
      <c r="Q115" s="69"/>
      <c r="R115" s="77"/>
      <c r="S115" s="79"/>
      <c r="T115" s="81">
        <f t="shared" si="23"/>
        <v>0</v>
      </c>
      <c r="U115" s="83"/>
    </row>
    <row r="116" spans="1:21" s="52" customFormat="1" ht="13.6" customHeight="1" x14ac:dyDescent="0.3">
      <c r="A116" s="22"/>
      <c r="B116" s="57">
        <f t="shared" si="18"/>
        <v>107</v>
      </c>
      <c r="C116" s="72" t="s">
        <v>46</v>
      </c>
      <c r="D116" s="74" t="s">
        <v>175</v>
      </c>
      <c r="E116" s="72" t="s">
        <v>302</v>
      </c>
      <c r="F116" s="55" t="s">
        <v>400</v>
      </c>
      <c r="G116" s="97" t="s">
        <v>543</v>
      </c>
      <c r="H116" s="97"/>
      <c r="I116" s="97"/>
      <c r="J116" s="55">
        <v>2</v>
      </c>
      <c r="K116" s="55">
        <f t="shared" si="19"/>
        <v>2</v>
      </c>
      <c r="L116" s="55">
        <v>0</v>
      </c>
      <c r="M116" s="58">
        <f t="shared" si="20"/>
        <v>2</v>
      </c>
      <c r="N116" s="58"/>
      <c r="O116" s="58">
        <f t="shared" si="21"/>
        <v>-2</v>
      </c>
      <c r="P116" s="70">
        <f t="shared" si="22"/>
        <v>0</v>
      </c>
      <c r="Q116" s="68"/>
      <c r="R116" s="76"/>
      <c r="S116" s="78"/>
      <c r="T116" s="80">
        <f t="shared" si="23"/>
        <v>0</v>
      </c>
      <c r="U116" s="82"/>
    </row>
    <row r="117" spans="1:21" s="52" customFormat="1" ht="13.6" customHeight="1" thickBot="1" x14ac:dyDescent="0.35">
      <c r="A117" s="22"/>
      <c r="B117" s="59">
        <f t="shared" si="18"/>
        <v>108</v>
      </c>
      <c r="C117" s="73" t="s">
        <v>46</v>
      </c>
      <c r="D117" s="75" t="s">
        <v>176</v>
      </c>
      <c r="E117" s="73">
        <v>10</v>
      </c>
      <c r="F117" s="53" t="s">
        <v>400</v>
      </c>
      <c r="G117" s="98" t="s">
        <v>544</v>
      </c>
      <c r="H117" s="98"/>
      <c r="I117" s="98"/>
      <c r="J117" s="53">
        <v>2</v>
      </c>
      <c r="K117" s="53">
        <f t="shared" si="19"/>
        <v>2</v>
      </c>
      <c r="L117" s="53">
        <v>0</v>
      </c>
      <c r="M117" s="54">
        <f t="shared" si="20"/>
        <v>2</v>
      </c>
      <c r="N117" s="54"/>
      <c r="O117" s="54">
        <f t="shared" si="21"/>
        <v>-2</v>
      </c>
      <c r="P117" s="71">
        <f t="shared" si="22"/>
        <v>0</v>
      </c>
      <c r="Q117" s="69"/>
      <c r="R117" s="77"/>
      <c r="S117" s="79"/>
      <c r="T117" s="81">
        <f t="shared" si="23"/>
        <v>0</v>
      </c>
      <c r="U117" s="83"/>
    </row>
    <row r="118" spans="1:21" s="52" customFormat="1" ht="13.6" customHeight="1" x14ac:dyDescent="0.3">
      <c r="A118" s="22"/>
      <c r="B118" s="57">
        <f t="shared" si="18"/>
        <v>109</v>
      </c>
      <c r="C118" s="72" t="s">
        <v>46</v>
      </c>
      <c r="D118" s="74" t="s">
        <v>177</v>
      </c>
      <c r="E118" s="72" t="s">
        <v>308</v>
      </c>
      <c r="F118" s="55" t="s">
        <v>404</v>
      </c>
      <c r="G118" s="97" t="s">
        <v>545</v>
      </c>
      <c r="H118" s="97"/>
      <c r="I118" s="97"/>
      <c r="J118" s="55">
        <v>2</v>
      </c>
      <c r="K118" s="55">
        <f t="shared" si="19"/>
        <v>2</v>
      </c>
      <c r="L118" s="55">
        <v>0</v>
      </c>
      <c r="M118" s="58">
        <f t="shared" si="20"/>
        <v>2</v>
      </c>
      <c r="N118" s="58"/>
      <c r="O118" s="58">
        <f t="shared" si="21"/>
        <v>-2</v>
      </c>
      <c r="P118" s="70">
        <f t="shared" si="22"/>
        <v>0</v>
      </c>
      <c r="Q118" s="68"/>
      <c r="R118" s="76"/>
      <c r="S118" s="78"/>
      <c r="T118" s="80">
        <f t="shared" si="23"/>
        <v>0</v>
      </c>
      <c r="U118" s="82"/>
    </row>
    <row r="119" spans="1:21" s="52" customFormat="1" ht="13.6" customHeight="1" thickBot="1" x14ac:dyDescent="0.35">
      <c r="A119" s="22"/>
      <c r="B119" s="59">
        <f t="shared" si="18"/>
        <v>110</v>
      </c>
      <c r="C119" s="73" t="s">
        <v>46</v>
      </c>
      <c r="D119" s="75" t="s">
        <v>178</v>
      </c>
      <c r="E119" s="73" t="s">
        <v>316</v>
      </c>
      <c r="F119" s="53" t="s">
        <v>400</v>
      </c>
      <c r="G119" s="98" t="s">
        <v>546</v>
      </c>
      <c r="H119" s="98"/>
      <c r="I119" s="98"/>
      <c r="J119" s="53">
        <v>1</v>
      </c>
      <c r="K119" s="53">
        <f t="shared" si="19"/>
        <v>1</v>
      </c>
      <c r="L119" s="53">
        <v>0</v>
      </c>
      <c r="M119" s="54">
        <f t="shared" si="20"/>
        <v>1</v>
      </c>
      <c r="N119" s="54"/>
      <c r="O119" s="54">
        <f t="shared" si="21"/>
        <v>-1</v>
      </c>
      <c r="P119" s="71">
        <f t="shared" si="22"/>
        <v>0</v>
      </c>
      <c r="Q119" s="69"/>
      <c r="R119" s="77"/>
      <c r="S119" s="79"/>
      <c r="T119" s="81">
        <f t="shared" si="23"/>
        <v>0</v>
      </c>
      <c r="U119" s="83"/>
    </row>
    <row r="120" spans="1:21" s="52" customFormat="1" ht="13.6" customHeight="1" x14ac:dyDescent="0.3">
      <c r="A120" s="22"/>
      <c r="B120" s="57">
        <f t="shared" si="18"/>
        <v>111</v>
      </c>
      <c r="C120" s="72" t="s">
        <v>46</v>
      </c>
      <c r="D120" s="74" t="s">
        <v>179</v>
      </c>
      <c r="E120" s="72" t="s">
        <v>317</v>
      </c>
      <c r="F120" s="55" t="s">
        <v>402</v>
      </c>
      <c r="G120" s="97" t="s">
        <v>547</v>
      </c>
      <c r="H120" s="97"/>
      <c r="I120" s="97"/>
      <c r="J120" s="55">
        <v>2</v>
      </c>
      <c r="K120" s="55">
        <f t="shared" si="19"/>
        <v>2</v>
      </c>
      <c r="L120" s="55">
        <v>0</v>
      </c>
      <c r="M120" s="58">
        <f t="shared" si="20"/>
        <v>2</v>
      </c>
      <c r="N120" s="58"/>
      <c r="O120" s="58">
        <f t="shared" si="21"/>
        <v>-2</v>
      </c>
      <c r="P120" s="70">
        <f t="shared" si="22"/>
        <v>0</v>
      </c>
      <c r="Q120" s="68"/>
      <c r="R120" s="76"/>
      <c r="S120" s="78"/>
      <c r="T120" s="80">
        <f t="shared" si="23"/>
        <v>0</v>
      </c>
      <c r="U120" s="82"/>
    </row>
    <row r="121" spans="1:21" s="52" customFormat="1" ht="13.6" customHeight="1" thickBot="1" x14ac:dyDescent="0.35">
      <c r="A121" s="22"/>
      <c r="B121" s="59">
        <f t="shared" si="18"/>
        <v>112</v>
      </c>
      <c r="C121" s="73" t="s">
        <v>46</v>
      </c>
      <c r="D121" s="75" t="s">
        <v>180</v>
      </c>
      <c r="E121" s="73" t="s">
        <v>318</v>
      </c>
      <c r="F121" s="53" t="s">
        <v>402</v>
      </c>
      <c r="G121" s="98" t="s">
        <v>548</v>
      </c>
      <c r="H121" s="98"/>
      <c r="I121" s="98"/>
      <c r="J121" s="53">
        <v>1</v>
      </c>
      <c r="K121" s="53">
        <f t="shared" si="19"/>
        <v>1</v>
      </c>
      <c r="L121" s="53">
        <v>0</v>
      </c>
      <c r="M121" s="54">
        <f t="shared" si="20"/>
        <v>1</v>
      </c>
      <c r="N121" s="54"/>
      <c r="O121" s="54">
        <f t="shared" si="21"/>
        <v>-1</v>
      </c>
      <c r="P121" s="71">
        <f t="shared" si="22"/>
        <v>0</v>
      </c>
      <c r="Q121" s="69"/>
      <c r="R121" s="77"/>
      <c r="S121" s="79"/>
      <c r="T121" s="81">
        <f t="shared" si="23"/>
        <v>0</v>
      </c>
      <c r="U121" s="83"/>
    </row>
    <row r="122" spans="1:21" s="52" customFormat="1" ht="13.6" customHeight="1" x14ac:dyDescent="0.3">
      <c r="A122" s="22"/>
      <c r="B122" s="57">
        <f t="shared" si="18"/>
        <v>113</v>
      </c>
      <c r="C122" s="72" t="s">
        <v>59</v>
      </c>
      <c r="D122" s="74" t="s">
        <v>181</v>
      </c>
      <c r="E122" s="72" t="s">
        <v>319</v>
      </c>
      <c r="F122" s="55" t="s">
        <v>402</v>
      </c>
      <c r="G122" s="97" t="s">
        <v>549</v>
      </c>
      <c r="H122" s="97"/>
      <c r="I122" s="97"/>
      <c r="J122" s="55">
        <v>1</v>
      </c>
      <c r="K122" s="55">
        <f t="shared" si="19"/>
        <v>1</v>
      </c>
      <c r="L122" s="55">
        <v>0</v>
      </c>
      <c r="M122" s="58">
        <f t="shared" si="20"/>
        <v>1</v>
      </c>
      <c r="N122" s="58"/>
      <c r="O122" s="58">
        <f t="shared" si="21"/>
        <v>-1</v>
      </c>
      <c r="P122" s="70">
        <f t="shared" si="22"/>
        <v>0</v>
      </c>
      <c r="Q122" s="68"/>
      <c r="R122" s="76"/>
      <c r="S122" s="78"/>
      <c r="T122" s="80">
        <f t="shared" si="23"/>
        <v>0</v>
      </c>
      <c r="U122" s="82"/>
    </row>
    <row r="123" spans="1:21" s="52" customFormat="1" ht="13.6" customHeight="1" thickBot="1" x14ac:dyDescent="0.35">
      <c r="A123" s="22"/>
      <c r="B123" s="59">
        <f t="shared" si="18"/>
        <v>114</v>
      </c>
      <c r="C123" s="73" t="s">
        <v>46</v>
      </c>
      <c r="D123" s="75" t="s">
        <v>182</v>
      </c>
      <c r="E123" s="73" t="s">
        <v>320</v>
      </c>
      <c r="F123" s="53" t="s">
        <v>405</v>
      </c>
      <c r="G123" s="98" t="s">
        <v>550</v>
      </c>
      <c r="H123" s="98"/>
      <c r="I123" s="98"/>
      <c r="J123" s="53">
        <v>1</v>
      </c>
      <c r="K123" s="53">
        <f t="shared" si="19"/>
        <v>1</v>
      </c>
      <c r="L123" s="53">
        <v>0</v>
      </c>
      <c r="M123" s="54">
        <f t="shared" si="20"/>
        <v>1</v>
      </c>
      <c r="N123" s="54"/>
      <c r="O123" s="54">
        <f t="shared" si="21"/>
        <v>-1</v>
      </c>
      <c r="P123" s="71">
        <f t="shared" si="22"/>
        <v>0</v>
      </c>
      <c r="Q123" s="69"/>
      <c r="R123" s="77"/>
      <c r="S123" s="79"/>
      <c r="T123" s="81">
        <f t="shared" si="23"/>
        <v>0</v>
      </c>
      <c r="U123" s="83"/>
    </row>
    <row r="124" spans="1:21" s="52" customFormat="1" ht="13.6" customHeight="1" x14ac:dyDescent="0.3">
      <c r="A124" s="22"/>
      <c r="B124" s="57">
        <f t="shared" si="18"/>
        <v>115</v>
      </c>
      <c r="C124" s="72" t="s">
        <v>65</v>
      </c>
      <c r="D124" s="74" t="s">
        <v>183</v>
      </c>
      <c r="E124" s="72" t="s">
        <v>321</v>
      </c>
      <c r="F124" s="55" t="s">
        <v>406</v>
      </c>
      <c r="G124" s="97" t="s">
        <v>551</v>
      </c>
      <c r="H124" s="97"/>
      <c r="I124" s="97"/>
      <c r="J124" s="55">
        <v>1</v>
      </c>
      <c r="K124" s="55">
        <f t="shared" si="19"/>
        <v>1</v>
      </c>
      <c r="L124" s="55">
        <v>0</v>
      </c>
      <c r="M124" s="58">
        <f t="shared" si="20"/>
        <v>1</v>
      </c>
      <c r="N124" s="58"/>
      <c r="O124" s="58">
        <f t="shared" si="21"/>
        <v>-1</v>
      </c>
      <c r="P124" s="70">
        <f t="shared" si="22"/>
        <v>0</v>
      </c>
      <c r="Q124" s="68"/>
      <c r="R124" s="76"/>
      <c r="S124" s="78"/>
      <c r="T124" s="80">
        <f t="shared" si="23"/>
        <v>0</v>
      </c>
      <c r="U124" s="82"/>
    </row>
    <row r="125" spans="1:21" s="52" customFormat="1" ht="13.6" customHeight="1" thickBot="1" x14ac:dyDescent="0.35">
      <c r="A125" s="22"/>
      <c r="B125" s="59">
        <f t="shared" si="18"/>
        <v>116</v>
      </c>
      <c r="C125" s="73" t="s">
        <v>46</v>
      </c>
      <c r="D125" s="75" t="s">
        <v>184</v>
      </c>
      <c r="E125" s="73" t="s">
        <v>322</v>
      </c>
      <c r="F125" s="53" t="s">
        <v>407</v>
      </c>
      <c r="G125" s="98" t="s">
        <v>552</v>
      </c>
      <c r="H125" s="98"/>
      <c r="I125" s="98"/>
      <c r="J125" s="53">
        <v>1</v>
      </c>
      <c r="K125" s="53">
        <f t="shared" si="19"/>
        <v>1</v>
      </c>
      <c r="L125" s="53">
        <v>0</v>
      </c>
      <c r="M125" s="54">
        <f t="shared" si="20"/>
        <v>1</v>
      </c>
      <c r="N125" s="54"/>
      <c r="O125" s="54">
        <f t="shared" si="21"/>
        <v>-1</v>
      </c>
      <c r="P125" s="71">
        <f t="shared" si="22"/>
        <v>0</v>
      </c>
      <c r="Q125" s="69"/>
      <c r="R125" s="77"/>
      <c r="S125" s="79"/>
      <c r="T125" s="81">
        <f t="shared" si="23"/>
        <v>0</v>
      </c>
      <c r="U125" s="83"/>
    </row>
    <row r="126" spans="1:21" s="52" customFormat="1" ht="13.6" customHeight="1" x14ac:dyDescent="0.3">
      <c r="A126" s="22"/>
      <c r="B126" s="57">
        <f t="shared" si="18"/>
        <v>117</v>
      </c>
      <c r="C126" s="72" t="s">
        <v>46</v>
      </c>
      <c r="D126" s="74" t="s">
        <v>185</v>
      </c>
      <c r="E126" s="72">
        <v>7499111446</v>
      </c>
      <c r="F126" s="55" t="s">
        <v>408</v>
      </c>
      <c r="G126" s="97" t="s">
        <v>553</v>
      </c>
      <c r="H126" s="97"/>
      <c r="I126" s="97"/>
      <c r="J126" s="55">
        <v>2</v>
      </c>
      <c r="K126" s="55">
        <f t="shared" si="19"/>
        <v>2</v>
      </c>
      <c r="L126" s="55">
        <v>0</v>
      </c>
      <c r="M126" s="58">
        <f t="shared" si="20"/>
        <v>2</v>
      </c>
      <c r="N126" s="58"/>
      <c r="O126" s="58">
        <f t="shared" si="21"/>
        <v>-2</v>
      </c>
      <c r="P126" s="70">
        <f t="shared" si="22"/>
        <v>0</v>
      </c>
      <c r="Q126" s="68"/>
      <c r="R126" s="76"/>
      <c r="S126" s="78"/>
      <c r="T126" s="80">
        <f t="shared" si="23"/>
        <v>0</v>
      </c>
      <c r="U126" s="82"/>
    </row>
    <row r="127" spans="1:21" s="52" customFormat="1" ht="13.6" customHeight="1" thickBot="1" x14ac:dyDescent="0.35">
      <c r="A127" s="22"/>
      <c r="B127" s="59">
        <f t="shared" si="18"/>
        <v>118</v>
      </c>
      <c r="C127" s="73" t="s">
        <v>46</v>
      </c>
      <c r="D127" s="75" t="s">
        <v>186</v>
      </c>
      <c r="E127" s="73" t="s">
        <v>323</v>
      </c>
      <c r="F127" s="53" t="s">
        <v>323</v>
      </c>
      <c r="G127" s="98" t="s">
        <v>554</v>
      </c>
      <c r="H127" s="98"/>
      <c r="I127" s="98"/>
      <c r="J127" s="53">
        <v>1</v>
      </c>
      <c r="K127" s="53">
        <f t="shared" si="19"/>
        <v>1</v>
      </c>
      <c r="L127" s="53">
        <v>0</v>
      </c>
      <c r="M127" s="54">
        <f t="shared" si="20"/>
        <v>1</v>
      </c>
      <c r="N127" s="54"/>
      <c r="O127" s="54">
        <f t="shared" si="21"/>
        <v>-1</v>
      </c>
      <c r="P127" s="71">
        <f t="shared" si="22"/>
        <v>0</v>
      </c>
      <c r="Q127" s="69"/>
      <c r="R127" s="77"/>
      <c r="S127" s="79"/>
      <c r="T127" s="81">
        <f t="shared" si="23"/>
        <v>0</v>
      </c>
      <c r="U127" s="83"/>
    </row>
    <row r="128" spans="1:21" s="52" customFormat="1" ht="13.6" customHeight="1" x14ac:dyDescent="0.3">
      <c r="A128" s="22"/>
      <c r="B128" s="57">
        <f t="shared" si="18"/>
        <v>119</v>
      </c>
      <c r="C128" s="72" t="s">
        <v>46</v>
      </c>
      <c r="D128" s="74" t="s">
        <v>187</v>
      </c>
      <c r="E128" s="72" t="s">
        <v>324</v>
      </c>
      <c r="F128" s="55" t="s">
        <v>409</v>
      </c>
      <c r="G128" s="97" t="s">
        <v>555</v>
      </c>
      <c r="H128" s="97"/>
      <c r="I128" s="97"/>
      <c r="J128" s="55">
        <v>1</v>
      </c>
      <c r="K128" s="55">
        <f t="shared" si="19"/>
        <v>1</v>
      </c>
      <c r="L128" s="55">
        <v>0</v>
      </c>
      <c r="M128" s="58">
        <f t="shared" si="20"/>
        <v>1</v>
      </c>
      <c r="N128" s="58"/>
      <c r="O128" s="58">
        <f t="shared" si="21"/>
        <v>-1</v>
      </c>
      <c r="P128" s="70">
        <f t="shared" si="22"/>
        <v>0</v>
      </c>
      <c r="Q128" s="68"/>
      <c r="R128" s="76"/>
      <c r="S128" s="78"/>
      <c r="T128" s="80">
        <f t="shared" si="23"/>
        <v>0</v>
      </c>
      <c r="U128" s="82"/>
    </row>
    <row r="129" spans="1:21" s="52" customFormat="1" ht="13.6" customHeight="1" thickBot="1" x14ac:dyDescent="0.35">
      <c r="A129" s="22"/>
      <c r="B129" s="59">
        <f t="shared" si="18"/>
        <v>120</v>
      </c>
      <c r="C129" s="73" t="s">
        <v>46</v>
      </c>
      <c r="D129" s="75" t="s">
        <v>188</v>
      </c>
      <c r="E129" s="73" t="s">
        <v>325</v>
      </c>
      <c r="F129" s="53" t="s">
        <v>325</v>
      </c>
      <c r="G129" s="98" t="s">
        <v>556</v>
      </c>
      <c r="H129" s="98"/>
      <c r="I129" s="98"/>
      <c r="J129" s="53">
        <v>1</v>
      </c>
      <c r="K129" s="53">
        <f t="shared" si="19"/>
        <v>1</v>
      </c>
      <c r="L129" s="53">
        <v>0</v>
      </c>
      <c r="M129" s="54">
        <f t="shared" si="20"/>
        <v>1</v>
      </c>
      <c r="N129" s="54"/>
      <c r="O129" s="54">
        <f t="shared" si="21"/>
        <v>-1</v>
      </c>
      <c r="P129" s="71">
        <f t="shared" si="22"/>
        <v>0</v>
      </c>
      <c r="Q129" s="69"/>
      <c r="R129" s="77"/>
      <c r="S129" s="79"/>
      <c r="T129" s="81">
        <f t="shared" si="23"/>
        <v>0</v>
      </c>
      <c r="U129" s="83"/>
    </row>
    <row r="130" spans="1:21" s="52" customFormat="1" ht="13.6" customHeight="1" x14ac:dyDescent="0.3">
      <c r="A130" s="22"/>
      <c r="B130" s="57">
        <f t="shared" si="18"/>
        <v>121</v>
      </c>
      <c r="C130" s="72" t="s">
        <v>46</v>
      </c>
      <c r="D130" s="74" t="s">
        <v>189</v>
      </c>
      <c r="E130" s="72" t="s">
        <v>326</v>
      </c>
      <c r="F130" s="55" t="s">
        <v>410</v>
      </c>
      <c r="G130" s="97" t="s">
        <v>557</v>
      </c>
      <c r="H130" s="97"/>
      <c r="I130" s="97"/>
      <c r="J130" s="55">
        <v>1</v>
      </c>
      <c r="K130" s="55">
        <f t="shared" si="19"/>
        <v>1</v>
      </c>
      <c r="L130" s="55">
        <v>0</v>
      </c>
      <c r="M130" s="58">
        <f t="shared" si="20"/>
        <v>1</v>
      </c>
      <c r="N130" s="58"/>
      <c r="O130" s="58">
        <f t="shared" si="21"/>
        <v>-1</v>
      </c>
      <c r="P130" s="70">
        <f t="shared" si="22"/>
        <v>0</v>
      </c>
      <c r="Q130" s="68"/>
      <c r="R130" s="76"/>
      <c r="S130" s="78"/>
      <c r="T130" s="80">
        <f t="shared" si="23"/>
        <v>0</v>
      </c>
      <c r="U130" s="82"/>
    </row>
    <row r="131" spans="1:21" s="52" customFormat="1" ht="13.6" customHeight="1" thickBot="1" x14ac:dyDescent="0.35">
      <c r="A131" s="22"/>
      <c r="B131" s="59">
        <f t="shared" si="18"/>
        <v>122</v>
      </c>
      <c r="C131" s="73" t="s">
        <v>46</v>
      </c>
      <c r="D131" s="75" t="s">
        <v>190</v>
      </c>
      <c r="E131" s="73" t="s">
        <v>327</v>
      </c>
      <c r="F131" s="53" t="s">
        <v>411</v>
      </c>
      <c r="G131" s="98" t="s">
        <v>558</v>
      </c>
      <c r="H131" s="98"/>
      <c r="I131" s="98"/>
      <c r="J131" s="53">
        <v>1</v>
      </c>
      <c r="K131" s="53">
        <f t="shared" si="19"/>
        <v>1</v>
      </c>
      <c r="L131" s="53">
        <v>0</v>
      </c>
      <c r="M131" s="54">
        <f t="shared" si="20"/>
        <v>1</v>
      </c>
      <c r="N131" s="54"/>
      <c r="O131" s="54">
        <f t="shared" si="21"/>
        <v>-1</v>
      </c>
      <c r="P131" s="71">
        <f t="shared" si="22"/>
        <v>0</v>
      </c>
      <c r="Q131" s="69"/>
      <c r="R131" s="77"/>
      <c r="S131" s="79"/>
      <c r="T131" s="81">
        <f t="shared" si="23"/>
        <v>0</v>
      </c>
      <c r="U131" s="83"/>
    </row>
    <row r="132" spans="1:21" s="52" customFormat="1" ht="13.6" customHeight="1" x14ac:dyDescent="0.3">
      <c r="A132" s="22"/>
      <c r="B132" s="57">
        <f t="shared" si="18"/>
        <v>123</v>
      </c>
      <c r="C132" s="72" t="s">
        <v>46</v>
      </c>
      <c r="D132" s="74" t="s">
        <v>191</v>
      </c>
      <c r="E132" s="72" t="s">
        <v>328</v>
      </c>
      <c r="F132" s="55" t="s">
        <v>412</v>
      </c>
      <c r="G132" s="97" t="s">
        <v>559</v>
      </c>
      <c r="H132" s="97"/>
      <c r="I132" s="97"/>
      <c r="J132" s="55">
        <v>1</v>
      </c>
      <c r="K132" s="55">
        <f t="shared" si="19"/>
        <v>1</v>
      </c>
      <c r="L132" s="55">
        <v>0</v>
      </c>
      <c r="M132" s="58">
        <f t="shared" si="20"/>
        <v>1</v>
      </c>
      <c r="N132" s="58"/>
      <c r="O132" s="58">
        <f t="shared" si="21"/>
        <v>-1</v>
      </c>
      <c r="P132" s="70">
        <f t="shared" si="22"/>
        <v>0</v>
      </c>
      <c r="Q132" s="68"/>
      <c r="R132" s="76"/>
      <c r="S132" s="78"/>
      <c r="T132" s="80">
        <f t="shared" si="23"/>
        <v>0</v>
      </c>
      <c r="U132" s="82"/>
    </row>
    <row r="133" spans="1:21" s="52" customFormat="1" ht="13.6" customHeight="1" thickBot="1" x14ac:dyDescent="0.35">
      <c r="A133" s="22"/>
      <c r="B133" s="59">
        <f t="shared" si="18"/>
        <v>124</v>
      </c>
      <c r="C133" s="73" t="s">
        <v>46</v>
      </c>
      <c r="D133" s="75" t="s">
        <v>192</v>
      </c>
      <c r="E133" s="73" t="s">
        <v>329</v>
      </c>
      <c r="F133" s="53" t="s">
        <v>413</v>
      </c>
      <c r="G133" s="98" t="s">
        <v>560</v>
      </c>
      <c r="H133" s="98"/>
      <c r="I133" s="98"/>
      <c r="J133" s="53">
        <v>1</v>
      </c>
      <c r="K133" s="53">
        <f t="shared" si="19"/>
        <v>1</v>
      </c>
      <c r="L133" s="53">
        <v>0</v>
      </c>
      <c r="M133" s="54">
        <f t="shared" si="20"/>
        <v>1</v>
      </c>
      <c r="N133" s="54"/>
      <c r="O133" s="54">
        <f t="shared" si="21"/>
        <v>-1</v>
      </c>
      <c r="P133" s="71">
        <f t="shared" si="22"/>
        <v>0</v>
      </c>
      <c r="Q133" s="69"/>
      <c r="R133" s="77"/>
      <c r="S133" s="79"/>
      <c r="T133" s="81">
        <f t="shared" si="23"/>
        <v>0</v>
      </c>
      <c r="U133" s="83"/>
    </row>
    <row r="134" spans="1:21" s="52" customFormat="1" ht="13.6" customHeight="1" x14ac:dyDescent="0.3">
      <c r="A134" s="22"/>
      <c r="B134" s="57">
        <f t="shared" si="18"/>
        <v>125</v>
      </c>
      <c r="C134" s="72" t="s">
        <v>46</v>
      </c>
      <c r="D134" s="74" t="s">
        <v>193</v>
      </c>
      <c r="E134" s="72" t="s">
        <v>330</v>
      </c>
      <c r="F134" s="55" t="s">
        <v>414</v>
      </c>
      <c r="G134" s="97" t="s">
        <v>561</v>
      </c>
      <c r="H134" s="97"/>
      <c r="I134" s="97"/>
      <c r="J134" s="55">
        <v>1</v>
      </c>
      <c r="K134" s="55">
        <f t="shared" si="19"/>
        <v>1</v>
      </c>
      <c r="L134" s="55">
        <v>0</v>
      </c>
      <c r="M134" s="58">
        <f t="shared" si="20"/>
        <v>1</v>
      </c>
      <c r="N134" s="58"/>
      <c r="O134" s="58">
        <f t="shared" si="21"/>
        <v>-1</v>
      </c>
      <c r="P134" s="70">
        <f t="shared" si="22"/>
        <v>0</v>
      </c>
      <c r="Q134" s="68"/>
      <c r="R134" s="76"/>
      <c r="S134" s="78"/>
      <c r="T134" s="80">
        <f t="shared" si="23"/>
        <v>0</v>
      </c>
      <c r="U134" s="82"/>
    </row>
    <row r="135" spans="1:21" s="52" customFormat="1" ht="13.6" customHeight="1" thickBot="1" x14ac:dyDescent="0.35">
      <c r="A135" s="22"/>
      <c r="B135" s="59">
        <f t="shared" si="18"/>
        <v>126</v>
      </c>
      <c r="C135" s="73" t="s">
        <v>46</v>
      </c>
      <c r="D135" s="75" t="s">
        <v>194</v>
      </c>
      <c r="E135" s="73" t="s">
        <v>331</v>
      </c>
      <c r="F135" s="53" t="s">
        <v>415</v>
      </c>
      <c r="G135" s="98" t="s">
        <v>562</v>
      </c>
      <c r="H135" s="98"/>
      <c r="I135" s="98"/>
      <c r="J135" s="53">
        <v>1</v>
      </c>
      <c r="K135" s="53">
        <f t="shared" si="19"/>
        <v>1</v>
      </c>
      <c r="L135" s="53">
        <v>0</v>
      </c>
      <c r="M135" s="54">
        <f t="shared" si="20"/>
        <v>1</v>
      </c>
      <c r="N135" s="54"/>
      <c r="O135" s="54">
        <f t="shared" si="21"/>
        <v>-1</v>
      </c>
      <c r="P135" s="71">
        <f t="shared" si="22"/>
        <v>0</v>
      </c>
      <c r="Q135" s="69"/>
      <c r="R135" s="77"/>
      <c r="S135" s="79"/>
      <c r="T135" s="81">
        <f t="shared" si="23"/>
        <v>0</v>
      </c>
      <c r="U135" s="83"/>
    </row>
    <row r="136" spans="1:21" s="52" customFormat="1" ht="13.6" customHeight="1" x14ac:dyDescent="0.3">
      <c r="A136" s="22"/>
      <c r="B136" s="57">
        <f t="shared" si="18"/>
        <v>127</v>
      </c>
      <c r="C136" s="72" t="s">
        <v>46</v>
      </c>
      <c r="D136" s="74" t="s">
        <v>195</v>
      </c>
      <c r="E136" s="72" t="s">
        <v>332</v>
      </c>
      <c r="F136" s="55" t="s">
        <v>416</v>
      </c>
      <c r="G136" s="97" t="s">
        <v>563</v>
      </c>
      <c r="H136" s="97"/>
      <c r="I136" s="97"/>
      <c r="J136" s="55">
        <v>4</v>
      </c>
      <c r="K136" s="55">
        <f t="shared" si="19"/>
        <v>4</v>
      </c>
      <c r="L136" s="55">
        <v>0</v>
      </c>
      <c r="M136" s="58">
        <f t="shared" si="20"/>
        <v>4</v>
      </c>
      <c r="N136" s="58"/>
      <c r="O136" s="58">
        <f t="shared" si="21"/>
        <v>-4</v>
      </c>
      <c r="P136" s="70">
        <f t="shared" si="22"/>
        <v>0</v>
      </c>
      <c r="Q136" s="68"/>
      <c r="R136" s="76"/>
      <c r="S136" s="78"/>
      <c r="T136" s="80">
        <f t="shared" si="23"/>
        <v>0</v>
      </c>
      <c r="U136" s="82"/>
    </row>
    <row r="137" spans="1:21" s="52" customFormat="1" ht="13.6" customHeight="1" thickBot="1" x14ac:dyDescent="0.35">
      <c r="A137" s="22"/>
      <c r="B137" s="59">
        <f t="shared" si="18"/>
        <v>128</v>
      </c>
      <c r="C137" s="73" t="s">
        <v>46</v>
      </c>
      <c r="D137" s="75" t="s">
        <v>196</v>
      </c>
      <c r="E137" s="73" t="s">
        <v>333</v>
      </c>
      <c r="F137" s="53" t="s">
        <v>417</v>
      </c>
      <c r="G137" s="98" t="s">
        <v>564</v>
      </c>
      <c r="H137" s="98"/>
      <c r="I137" s="98"/>
      <c r="J137" s="53">
        <v>1</v>
      </c>
      <c r="K137" s="53">
        <f t="shared" si="19"/>
        <v>1</v>
      </c>
      <c r="L137" s="53">
        <v>0</v>
      </c>
      <c r="M137" s="54">
        <f t="shared" si="20"/>
        <v>1</v>
      </c>
      <c r="N137" s="54"/>
      <c r="O137" s="54">
        <f t="shared" si="21"/>
        <v>-1</v>
      </c>
      <c r="P137" s="71">
        <f t="shared" si="22"/>
        <v>0</v>
      </c>
      <c r="Q137" s="69"/>
      <c r="R137" s="77"/>
      <c r="S137" s="79"/>
      <c r="T137" s="81">
        <f t="shared" si="23"/>
        <v>0</v>
      </c>
      <c r="U137" s="83"/>
    </row>
    <row r="138" spans="1:21" s="52" customFormat="1" ht="13.6" customHeight="1" x14ac:dyDescent="0.3">
      <c r="A138" s="22"/>
      <c r="B138" s="57">
        <f t="shared" ref="B138:B161" si="24">ROW(B138) - ROW($B$9)</f>
        <v>129</v>
      </c>
      <c r="C138" s="72" t="s">
        <v>46</v>
      </c>
      <c r="D138" s="74" t="s">
        <v>197</v>
      </c>
      <c r="E138" s="72" t="s">
        <v>334</v>
      </c>
      <c r="F138" s="55" t="s">
        <v>418</v>
      </c>
      <c r="G138" s="97" t="s">
        <v>565</v>
      </c>
      <c r="H138" s="97"/>
      <c r="I138" s="97"/>
      <c r="J138" s="55">
        <v>1</v>
      </c>
      <c r="K138" s="55">
        <f t="shared" ref="K138:K169" si="25">IF(G$6&lt;&gt;"", J138*G$6, J138)</f>
        <v>1</v>
      </c>
      <c r="L138" s="55">
        <v>0</v>
      </c>
      <c r="M138" s="58">
        <f t="shared" ref="M138:M169" si="26">IF(L138&lt;K138, K138-L138, 0)</f>
        <v>1</v>
      </c>
      <c r="N138" s="58"/>
      <c r="O138" s="58">
        <f t="shared" ref="O138:O169" si="27">N138-K138+L138</f>
        <v>-1</v>
      </c>
      <c r="P138" s="70">
        <f t="shared" ref="P138:P169" si="28">N138*Q138</f>
        <v>0</v>
      </c>
      <c r="Q138" s="68"/>
      <c r="R138" s="76"/>
      <c r="S138" s="78"/>
      <c r="T138" s="80">
        <f t="shared" ref="T138:T161" si="29">J138*Q138</f>
        <v>0</v>
      </c>
      <c r="U138" s="82"/>
    </row>
    <row r="139" spans="1:21" s="52" customFormat="1" ht="13.6" customHeight="1" thickBot="1" x14ac:dyDescent="0.35">
      <c r="A139" s="22"/>
      <c r="B139" s="59">
        <f t="shared" si="24"/>
        <v>130</v>
      </c>
      <c r="C139" s="73" t="s">
        <v>46</v>
      </c>
      <c r="D139" s="75" t="s">
        <v>198</v>
      </c>
      <c r="E139" s="73" t="s">
        <v>335</v>
      </c>
      <c r="F139" s="53" t="s">
        <v>412</v>
      </c>
      <c r="G139" s="98" t="s">
        <v>566</v>
      </c>
      <c r="H139" s="98"/>
      <c r="I139" s="98"/>
      <c r="J139" s="53">
        <v>2</v>
      </c>
      <c r="K139" s="53">
        <f t="shared" si="25"/>
        <v>2</v>
      </c>
      <c r="L139" s="53">
        <v>0</v>
      </c>
      <c r="M139" s="54">
        <f t="shared" si="26"/>
        <v>2</v>
      </c>
      <c r="N139" s="54"/>
      <c r="O139" s="54">
        <f t="shared" si="27"/>
        <v>-2</v>
      </c>
      <c r="P139" s="71">
        <f t="shared" si="28"/>
        <v>0</v>
      </c>
      <c r="Q139" s="69"/>
      <c r="R139" s="77"/>
      <c r="S139" s="79"/>
      <c r="T139" s="81">
        <f t="shared" si="29"/>
        <v>0</v>
      </c>
      <c r="U139" s="83"/>
    </row>
    <row r="140" spans="1:21" s="52" customFormat="1" ht="13.6" customHeight="1" x14ac:dyDescent="0.3">
      <c r="A140" s="22"/>
      <c r="B140" s="57">
        <f t="shared" si="24"/>
        <v>131</v>
      </c>
      <c r="C140" s="72" t="s">
        <v>46</v>
      </c>
      <c r="D140" s="74" t="s">
        <v>199</v>
      </c>
      <c r="E140" s="72" t="s">
        <v>336</v>
      </c>
      <c r="F140" s="55" t="s">
        <v>419</v>
      </c>
      <c r="G140" s="97" t="s">
        <v>567</v>
      </c>
      <c r="H140" s="97"/>
      <c r="I140" s="97"/>
      <c r="J140" s="55">
        <v>2</v>
      </c>
      <c r="K140" s="55">
        <f t="shared" si="25"/>
        <v>2</v>
      </c>
      <c r="L140" s="55">
        <v>0</v>
      </c>
      <c r="M140" s="58">
        <f t="shared" si="26"/>
        <v>2</v>
      </c>
      <c r="N140" s="58"/>
      <c r="O140" s="58">
        <f t="shared" si="27"/>
        <v>-2</v>
      </c>
      <c r="P140" s="70">
        <f t="shared" si="28"/>
        <v>0</v>
      </c>
      <c r="Q140" s="68"/>
      <c r="R140" s="76"/>
      <c r="S140" s="78"/>
      <c r="T140" s="80">
        <f t="shared" si="29"/>
        <v>0</v>
      </c>
      <c r="U140" s="82"/>
    </row>
    <row r="141" spans="1:21" s="52" customFormat="1" ht="13.6" customHeight="1" thickBot="1" x14ac:dyDescent="0.35">
      <c r="A141" s="22"/>
      <c r="B141" s="59">
        <f t="shared" si="24"/>
        <v>132</v>
      </c>
      <c r="C141" s="73" t="s">
        <v>46</v>
      </c>
      <c r="D141" s="75" t="s">
        <v>200</v>
      </c>
      <c r="E141" s="73" t="s">
        <v>337</v>
      </c>
      <c r="F141" s="53" t="s">
        <v>420</v>
      </c>
      <c r="G141" s="98" t="s">
        <v>568</v>
      </c>
      <c r="H141" s="98"/>
      <c r="I141" s="98"/>
      <c r="J141" s="53">
        <v>1</v>
      </c>
      <c r="K141" s="53">
        <f t="shared" si="25"/>
        <v>1</v>
      </c>
      <c r="L141" s="53">
        <v>0</v>
      </c>
      <c r="M141" s="54">
        <f t="shared" si="26"/>
        <v>1</v>
      </c>
      <c r="N141" s="54"/>
      <c r="O141" s="54">
        <f t="shared" si="27"/>
        <v>-1</v>
      </c>
      <c r="P141" s="71">
        <f t="shared" si="28"/>
        <v>0</v>
      </c>
      <c r="Q141" s="69"/>
      <c r="R141" s="77"/>
      <c r="S141" s="79"/>
      <c r="T141" s="81">
        <f t="shared" si="29"/>
        <v>0</v>
      </c>
      <c r="U141" s="83"/>
    </row>
    <row r="142" spans="1:21" s="52" customFormat="1" ht="13.6" customHeight="1" x14ac:dyDescent="0.3">
      <c r="A142" s="22"/>
      <c r="B142" s="57">
        <f t="shared" si="24"/>
        <v>133</v>
      </c>
      <c r="C142" s="72" t="s">
        <v>46</v>
      </c>
      <c r="D142" s="74" t="s">
        <v>201</v>
      </c>
      <c r="E142" s="72" t="s">
        <v>338</v>
      </c>
      <c r="F142" s="55" t="s">
        <v>421</v>
      </c>
      <c r="G142" s="97" t="s">
        <v>569</v>
      </c>
      <c r="H142" s="97"/>
      <c r="I142" s="97"/>
      <c r="J142" s="55">
        <v>3</v>
      </c>
      <c r="K142" s="55">
        <f t="shared" si="25"/>
        <v>3</v>
      </c>
      <c r="L142" s="55">
        <v>0</v>
      </c>
      <c r="M142" s="58">
        <f t="shared" si="26"/>
        <v>3</v>
      </c>
      <c r="N142" s="58"/>
      <c r="O142" s="58">
        <f t="shared" si="27"/>
        <v>-3</v>
      </c>
      <c r="P142" s="70">
        <f t="shared" si="28"/>
        <v>0</v>
      </c>
      <c r="Q142" s="68"/>
      <c r="R142" s="76"/>
      <c r="S142" s="78"/>
      <c r="T142" s="80">
        <f t="shared" si="29"/>
        <v>0</v>
      </c>
      <c r="U142" s="82"/>
    </row>
    <row r="143" spans="1:21" s="52" customFormat="1" ht="13.6" customHeight="1" thickBot="1" x14ac:dyDescent="0.35">
      <c r="A143" s="22"/>
      <c r="B143" s="59">
        <f t="shared" si="24"/>
        <v>134</v>
      </c>
      <c r="C143" s="73" t="s">
        <v>46</v>
      </c>
      <c r="D143" s="75" t="s">
        <v>202</v>
      </c>
      <c r="E143" s="73" t="s">
        <v>339</v>
      </c>
      <c r="F143" s="53" t="s">
        <v>339</v>
      </c>
      <c r="G143" s="98" t="s">
        <v>570</v>
      </c>
      <c r="H143" s="98"/>
      <c r="I143" s="98"/>
      <c r="J143" s="53">
        <v>1</v>
      </c>
      <c r="K143" s="53">
        <f t="shared" si="25"/>
        <v>1</v>
      </c>
      <c r="L143" s="53">
        <v>0</v>
      </c>
      <c r="M143" s="54">
        <f t="shared" si="26"/>
        <v>1</v>
      </c>
      <c r="N143" s="54"/>
      <c r="O143" s="54">
        <f t="shared" si="27"/>
        <v>-1</v>
      </c>
      <c r="P143" s="71">
        <f t="shared" si="28"/>
        <v>0</v>
      </c>
      <c r="Q143" s="69"/>
      <c r="R143" s="77"/>
      <c r="S143" s="79"/>
      <c r="T143" s="81">
        <f t="shared" si="29"/>
        <v>0</v>
      </c>
      <c r="U143" s="83"/>
    </row>
    <row r="144" spans="1:21" s="52" customFormat="1" ht="13.6" customHeight="1" x14ac:dyDescent="0.3">
      <c r="A144" s="22"/>
      <c r="B144" s="57">
        <f t="shared" si="24"/>
        <v>135</v>
      </c>
      <c r="C144" s="72" t="s">
        <v>46</v>
      </c>
      <c r="D144" s="74" t="s">
        <v>203</v>
      </c>
      <c r="E144" s="72" t="s">
        <v>340</v>
      </c>
      <c r="F144" s="55" t="s">
        <v>422</v>
      </c>
      <c r="G144" s="97" t="s">
        <v>571</v>
      </c>
      <c r="H144" s="97"/>
      <c r="I144" s="97"/>
      <c r="J144" s="55">
        <v>1</v>
      </c>
      <c r="K144" s="55">
        <f t="shared" si="25"/>
        <v>1</v>
      </c>
      <c r="L144" s="55">
        <v>0</v>
      </c>
      <c r="M144" s="58">
        <f t="shared" si="26"/>
        <v>1</v>
      </c>
      <c r="N144" s="58"/>
      <c r="O144" s="58">
        <f t="shared" si="27"/>
        <v>-1</v>
      </c>
      <c r="P144" s="70">
        <f t="shared" si="28"/>
        <v>0</v>
      </c>
      <c r="Q144" s="68"/>
      <c r="R144" s="76"/>
      <c r="S144" s="78"/>
      <c r="T144" s="80">
        <f t="shared" si="29"/>
        <v>0</v>
      </c>
      <c r="U144" s="82"/>
    </row>
    <row r="145" spans="1:21" s="52" customFormat="1" ht="13.6" customHeight="1" thickBot="1" x14ac:dyDescent="0.35">
      <c r="A145" s="22"/>
      <c r="B145" s="59">
        <f t="shared" si="24"/>
        <v>136</v>
      </c>
      <c r="C145" s="73" t="s">
        <v>46</v>
      </c>
      <c r="D145" s="75" t="s">
        <v>204</v>
      </c>
      <c r="E145" s="73" t="s">
        <v>341</v>
      </c>
      <c r="F145" s="53" t="s">
        <v>423</v>
      </c>
      <c r="G145" s="98" t="s">
        <v>572</v>
      </c>
      <c r="H145" s="98"/>
      <c r="I145" s="98"/>
      <c r="J145" s="53">
        <v>1</v>
      </c>
      <c r="K145" s="53">
        <f t="shared" si="25"/>
        <v>1</v>
      </c>
      <c r="L145" s="53">
        <v>0</v>
      </c>
      <c r="M145" s="54">
        <f t="shared" si="26"/>
        <v>1</v>
      </c>
      <c r="N145" s="54"/>
      <c r="O145" s="54">
        <f t="shared" si="27"/>
        <v>-1</v>
      </c>
      <c r="P145" s="71">
        <f t="shared" si="28"/>
        <v>0</v>
      </c>
      <c r="Q145" s="69"/>
      <c r="R145" s="77"/>
      <c r="S145" s="79"/>
      <c r="T145" s="81">
        <f t="shared" si="29"/>
        <v>0</v>
      </c>
      <c r="U145" s="83"/>
    </row>
    <row r="146" spans="1:21" s="52" customFormat="1" ht="13.6" customHeight="1" x14ac:dyDescent="0.3">
      <c r="A146" s="22"/>
      <c r="B146" s="57">
        <f t="shared" si="24"/>
        <v>137</v>
      </c>
      <c r="C146" s="72" t="s">
        <v>46</v>
      </c>
      <c r="D146" s="74" t="s">
        <v>205</v>
      </c>
      <c r="E146" s="72" t="s">
        <v>342</v>
      </c>
      <c r="F146" s="55" t="s">
        <v>424</v>
      </c>
      <c r="G146" s="97" t="s">
        <v>573</v>
      </c>
      <c r="H146" s="97"/>
      <c r="I146" s="97"/>
      <c r="J146" s="55">
        <v>1</v>
      </c>
      <c r="K146" s="55">
        <f t="shared" si="25"/>
        <v>1</v>
      </c>
      <c r="L146" s="55">
        <v>0</v>
      </c>
      <c r="M146" s="58">
        <f t="shared" si="26"/>
        <v>1</v>
      </c>
      <c r="N146" s="58"/>
      <c r="O146" s="58">
        <f t="shared" si="27"/>
        <v>-1</v>
      </c>
      <c r="P146" s="70">
        <f t="shared" si="28"/>
        <v>0</v>
      </c>
      <c r="Q146" s="68"/>
      <c r="R146" s="76"/>
      <c r="S146" s="78"/>
      <c r="T146" s="80">
        <f t="shared" si="29"/>
        <v>0</v>
      </c>
      <c r="U146" s="82"/>
    </row>
    <row r="147" spans="1:21" s="52" customFormat="1" ht="13.6" customHeight="1" thickBot="1" x14ac:dyDescent="0.35">
      <c r="A147" s="22"/>
      <c r="B147" s="59">
        <f t="shared" si="24"/>
        <v>138</v>
      </c>
      <c r="C147" s="73" t="s">
        <v>46</v>
      </c>
      <c r="D147" s="75" t="s">
        <v>206</v>
      </c>
      <c r="E147" s="73" t="s">
        <v>343</v>
      </c>
      <c r="F147" s="53" t="s">
        <v>425</v>
      </c>
      <c r="G147" s="98" t="s">
        <v>574</v>
      </c>
      <c r="H147" s="98"/>
      <c r="I147" s="98"/>
      <c r="J147" s="53">
        <v>2</v>
      </c>
      <c r="K147" s="53">
        <f t="shared" si="25"/>
        <v>2</v>
      </c>
      <c r="L147" s="53">
        <v>0</v>
      </c>
      <c r="M147" s="54">
        <f t="shared" si="26"/>
        <v>2</v>
      </c>
      <c r="N147" s="54"/>
      <c r="O147" s="54">
        <f t="shared" si="27"/>
        <v>-2</v>
      </c>
      <c r="P147" s="71">
        <f t="shared" si="28"/>
        <v>0</v>
      </c>
      <c r="Q147" s="69"/>
      <c r="R147" s="77"/>
      <c r="S147" s="79"/>
      <c r="T147" s="81">
        <f t="shared" si="29"/>
        <v>0</v>
      </c>
      <c r="U147" s="83"/>
    </row>
    <row r="148" spans="1:21" s="52" customFormat="1" ht="13.6" customHeight="1" x14ac:dyDescent="0.3">
      <c r="A148" s="22"/>
      <c r="B148" s="57">
        <f t="shared" si="24"/>
        <v>139</v>
      </c>
      <c r="C148" s="72" t="s">
        <v>46</v>
      </c>
      <c r="D148" s="74" t="s">
        <v>207</v>
      </c>
      <c r="E148" s="72" t="s">
        <v>344</v>
      </c>
      <c r="F148" s="55" t="s">
        <v>426</v>
      </c>
      <c r="G148" s="97" t="s">
        <v>575</v>
      </c>
      <c r="H148" s="97"/>
      <c r="I148" s="97"/>
      <c r="J148" s="55">
        <v>1</v>
      </c>
      <c r="K148" s="55">
        <f t="shared" si="25"/>
        <v>1</v>
      </c>
      <c r="L148" s="55">
        <v>0</v>
      </c>
      <c r="M148" s="58">
        <f t="shared" si="26"/>
        <v>1</v>
      </c>
      <c r="N148" s="58"/>
      <c r="O148" s="58">
        <f t="shared" si="27"/>
        <v>-1</v>
      </c>
      <c r="P148" s="70">
        <f t="shared" si="28"/>
        <v>0</v>
      </c>
      <c r="Q148" s="68"/>
      <c r="R148" s="76"/>
      <c r="S148" s="78"/>
      <c r="T148" s="80">
        <f t="shared" si="29"/>
        <v>0</v>
      </c>
      <c r="U148" s="82"/>
    </row>
    <row r="149" spans="1:21" s="52" customFormat="1" ht="13.6" customHeight="1" thickBot="1" x14ac:dyDescent="0.35">
      <c r="A149" s="22"/>
      <c r="B149" s="59">
        <f t="shared" si="24"/>
        <v>140</v>
      </c>
      <c r="C149" s="73"/>
      <c r="D149" s="75" t="s">
        <v>208</v>
      </c>
      <c r="E149" s="73" t="s">
        <v>345</v>
      </c>
      <c r="F149" s="53" t="s">
        <v>427</v>
      </c>
      <c r="G149" s="98" t="s">
        <v>576</v>
      </c>
      <c r="H149" s="98"/>
      <c r="I149" s="98"/>
      <c r="J149" s="53">
        <v>1</v>
      </c>
      <c r="K149" s="53">
        <f t="shared" si="25"/>
        <v>1</v>
      </c>
      <c r="L149" s="53">
        <v>0</v>
      </c>
      <c r="M149" s="54">
        <f t="shared" si="26"/>
        <v>1</v>
      </c>
      <c r="N149" s="54"/>
      <c r="O149" s="54">
        <f t="shared" si="27"/>
        <v>-1</v>
      </c>
      <c r="P149" s="71">
        <f t="shared" si="28"/>
        <v>0</v>
      </c>
      <c r="Q149" s="69"/>
      <c r="R149" s="77"/>
      <c r="S149" s="79"/>
      <c r="T149" s="81">
        <f t="shared" si="29"/>
        <v>0</v>
      </c>
      <c r="U149" s="83"/>
    </row>
    <row r="150" spans="1:21" s="52" customFormat="1" ht="13.6" customHeight="1" x14ac:dyDescent="0.3">
      <c r="A150" s="22"/>
      <c r="B150" s="57">
        <f t="shared" si="24"/>
        <v>141</v>
      </c>
      <c r="C150" s="72" t="s">
        <v>66</v>
      </c>
      <c r="D150" s="74" t="s">
        <v>209</v>
      </c>
      <c r="E150" s="72" t="s">
        <v>346</v>
      </c>
      <c r="F150" s="55" t="s">
        <v>428</v>
      </c>
      <c r="G150" s="97" t="s">
        <v>577</v>
      </c>
      <c r="H150" s="97"/>
      <c r="I150" s="97"/>
      <c r="J150" s="55">
        <v>1</v>
      </c>
      <c r="K150" s="55">
        <f t="shared" si="25"/>
        <v>1</v>
      </c>
      <c r="L150" s="55">
        <v>0</v>
      </c>
      <c r="M150" s="58">
        <f t="shared" si="26"/>
        <v>1</v>
      </c>
      <c r="N150" s="58"/>
      <c r="O150" s="58">
        <f t="shared" si="27"/>
        <v>-1</v>
      </c>
      <c r="P150" s="70">
        <f t="shared" si="28"/>
        <v>0</v>
      </c>
      <c r="Q150" s="68"/>
      <c r="R150" s="76"/>
      <c r="S150" s="78"/>
      <c r="T150" s="80">
        <f t="shared" si="29"/>
        <v>0</v>
      </c>
      <c r="U150" s="82"/>
    </row>
    <row r="151" spans="1:21" s="52" customFormat="1" ht="13.6" customHeight="1" thickBot="1" x14ac:dyDescent="0.35">
      <c r="A151" s="22"/>
      <c r="B151" s="59">
        <f t="shared" si="24"/>
        <v>142</v>
      </c>
      <c r="C151" s="73" t="s">
        <v>46</v>
      </c>
      <c r="D151" s="75" t="s">
        <v>210</v>
      </c>
      <c r="E151" s="73" t="s">
        <v>347</v>
      </c>
      <c r="F151" s="53" t="s">
        <v>413</v>
      </c>
      <c r="G151" s="98" t="s">
        <v>578</v>
      </c>
      <c r="H151" s="98"/>
      <c r="I151" s="98"/>
      <c r="J151" s="53">
        <v>1</v>
      </c>
      <c r="K151" s="53">
        <f t="shared" si="25"/>
        <v>1</v>
      </c>
      <c r="L151" s="53">
        <v>0</v>
      </c>
      <c r="M151" s="54">
        <f t="shared" si="26"/>
        <v>1</v>
      </c>
      <c r="N151" s="54"/>
      <c r="O151" s="54">
        <f t="shared" si="27"/>
        <v>-1</v>
      </c>
      <c r="P151" s="71">
        <f t="shared" si="28"/>
        <v>0</v>
      </c>
      <c r="Q151" s="69"/>
      <c r="R151" s="77"/>
      <c r="S151" s="79"/>
      <c r="T151" s="81">
        <f t="shared" si="29"/>
        <v>0</v>
      </c>
      <c r="U151" s="83"/>
    </row>
    <row r="152" spans="1:21" s="52" customFormat="1" ht="13.6" customHeight="1" x14ac:dyDescent="0.3">
      <c r="A152" s="22"/>
      <c r="B152" s="57">
        <f t="shared" si="24"/>
        <v>143</v>
      </c>
      <c r="C152" s="72" t="s">
        <v>46</v>
      </c>
      <c r="D152" s="74" t="s">
        <v>211</v>
      </c>
      <c r="E152" s="72" t="s">
        <v>348</v>
      </c>
      <c r="F152" s="55" t="s">
        <v>348</v>
      </c>
      <c r="G152" s="97" t="s">
        <v>579</v>
      </c>
      <c r="H152" s="97"/>
      <c r="I152" s="97"/>
      <c r="J152" s="55">
        <v>1</v>
      </c>
      <c r="K152" s="55">
        <f t="shared" si="25"/>
        <v>1</v>
      </c>
      <c r="L152" s="55">
        <v>0</v>
      </c>
      <c r="M152" s="58">
        <f t="shared" si="26"/>
        <v>1</v>
      </c>
      <c r="N152" s="58"/>
      <c r="O152" s="58">
        <f t="shared" si="27"/>
        <v>-1</v>
      </c>
      <c r="P152" s="70">
        <f t="shared" si="28"/>
        <v>0</v>
      </c>
      <c r="Q152" s="68"/>
      <c r="R152" s="76"/>
      <c r="S152" s="78"/>
      <c r="T152" s="80">
        <f t="shared" si="29"/>
        <v>0</v>
      </c>
      <c r="U152" s="82"/>
    </row>
    <row r="153" spans="1:21" s="52" customFormat="1" ht="13.6" customHeight="1" thickBot="1" x14ac:dyDescent="0.35">
      <c r="A153" s="22"/>
      <c r="B153" s="59">
        <f t="shared" si="24"/>
        <v>144</v>
      </c>
      <c r="C153" s="73" t="s">
        <v>67</v>
      </c>
      <c r="D153" s="75" t="s">
        <v>212</v>
      </c>
      <c r="E153" s="73" t="s">
        <v>349</v>
      </c>
      <c r="F153" s="53" t="s">
        <v>429</v>
      </c>
      <c r="G153" s="98" t="s">
        <v>580</v>
      </c>
      <c r="H153" s="98"/>
      <c r="I153" s="98"/>
      <c r="J153" s="53">
        <v>1</v>
      </c>
      <c r="K153" s="53">
        <f t="shared" si="25"/>
        <v>1</v>
      </c>
      <c r="L153" s="53">
        <v>0</v>
      </c>
      <c r="M153" s="54">
        <f t="shared" si="26"/>
        <v>1</v>
      </c>
      <c r="N153" s="54"/>
      <c r="O153" s="54">
        <f t="shared" si="27"/>
        <v>-1</v>
      </c>
      <c r="P153" s="71">
        <f t="shared" si="28"/>
        <v>0</v>
      </c>
      <c r="Q153" s="69"/>
      <c r="R153" s="77"/>
      <c r="S153" s="79"/>
      <c r="T153" s="81">
        <f t="shared" si="29"/>
        <v>0</v>
      </c>
      <c r="U153" s="83"/>
    </row>
    <row r="154" spans="1:21" s="52" customFormat="1" ht="13.6" customHeight="1" x14ac:dyDescent="0.3">
      <c r="A154" s="22"/>
      <c r="B154" s="57">
        <f t="shared" si="24"/>
        <v>145</v>
      </c>
      <c r="C154" s="72" t="s">
        <v>46</v>
      </c>
      <c r="D154" s="74" t="s">
        <v>213</v>
      </c>
      <c r="E154" s="72" t="s">
        <v>350</v>
      </c>
      <c r="F154" s="55" t="s">
        <v>430</v>
      </c>
      <c r="G154" s="97" t="s">
        <v>581</v>
      </c>
      <c r="H154" s="97"/>
      <c r="I154" s="97"/>
      <c r="J154" s="55">
        <v>1</v>
      </c>
      <c r="K154" s="55">
        <f t="shared" si="25"/>
        <v>1</v>
      </c>
      <c r="L154" s="55">
        <v>0</v>
      </c>
      <c r="M154" s="58">
        <f t="shared" si="26"/>
        <v>1</v>
      </c>
      <c r="N154" s="58"/>
      <c r="O154" s="58">
        <f t="shared" si="27"/>
        <v>-1</v>
      </c>
      <c r="P154" s="70">
        <f t="shared" si="28"/>
        <v>0</v>
      </c>
      <c r="Q154" s="68"/>
      <c r="R154" s="76"/>
      <c r="S154" s="78"/>
      <c r="T154" s="80">
        <f t="shared" si="29"/>
        <v>0</v>
      </c>
      <c r="U154" s="82"/>
    </row>
    <row r="155" spans="1:21" s="52" customFormat="1" ht="13.6" customHeight="1" thickBot="1" x14ac:dyDescent="0.35">
      <c r="A155" s="22"/>
      <c r="B155" s="59">
        <f t="shared" si="24"/>
        <v>146</v>
      </c>
      <c r="C155" s="73" t="s">
        <v>46</v>
      </c>
      <c r="D155" s="75" t="s">
        <v>214</v>
      </c>
      <c r="E155" s="73" t="s">
        <v>351</v>
      </c>
      <c r="F155" s="53" t="s">
        <v>431</v>
      </c>
      <c r="G155" s="98" t="s">
        <v>582</v>
      </c>
      <c r="H155" s="98"/>
      <c r="I155" s="98"/>
      <c r="J155" s="53">
        <v>1</v>
      </c>
      <c r="K155" s="53">
        <f t="shared" si="25"/>
        <v>1</v>
      </c>
      <c r="L155" s="53">
        <v>0</v>
      </c>
      <c r="M155" s="54">
        <f t="shared" si="26"/>
        <v>1</v>
      </c>
      <c r="N155" s="54"/>
      <c r="O155" s="54">
        <f t="shared" si="27"/>
        <v>-1</v>
      </c>
      <c r="P155" s="71">
        <f t="shared" si="28"/>
        <v>0</v>
      </c>
      <c r="Q155" s="69"/>
      <c r="R155" s="77"/>
      <c r="S155" s="79"/>
      <c r="T155" s="81">
        <f t="shared" si="29"/>
        <v>0</v>
      </c>
      <c r="U155" s="83"/>
    </row>
    <row r="156" spans="1:21" s="52" customFormat="1" ht="13.6" customHeight="1" x14ac:dyDescent="0.3">
      <c r="A156" s="22"/>
      <c r="B156" s="57">
        <f t="shared" si="24"/>
        <v>147</v>
      </c>
      <c r="C156" s="72" t="s">
        <v>46</v>
      </c>
      <c r="D156" s="74" t="s">
        <v>215</v>
      </c>
      <c r="E156" s="72" t="s">
        <v>352</v>
      </c>
      <c r="F156" s="55" t="s">
        <v>432</v>
      </c>
      <c r="G156" s="97" t="s">
        <v>352</v>
      </c>
      <c r="H156" s="97"/>
      <c r="I156" s="97"/>
      <c r="J156" s="55">
        <v>5</v>
      </c>
      <c r="K156" s="55">
        <f t="shared" si="25"/>
        <v>5</v>
      </c>
      <c r="L156" s="55">
        <v>0</v>
      </c>
      <c r="M156" s="58">
        <f t="shared" si="26"/>
        <v>5</v>
      </c>
      <c r="N156" s="58"/>
      <c r="O156" s="58">
        <f t="shared" si="27"/>
        <v>-5</v>
      </c>
      <c r="P156" s="70">
        <f t="shared" si="28"/>
        <v>0</v>
      </c>
      <c r="Q156" s="68"/>
      <c r="R156" s="76"/>
      <c r="S156" s="78"/>
      <c r="T156" s="80">
        <f t="shared" si="29"/>
        <v>0</v>
      </c>
      <c r="U156" s="82"/>
    </row>
    <row r="157" spans="1:21" s="52" customFormat="1" ht="13.6" customHeight="1" thickBot="1" x14ac:dyDescent="0.35">
      <c r="A157" s="22"/>
      <c r="B157" s="59">
        <f t="shared" si="24"/>
        <v>148</v>
      </c>
      <c r="C157" s="73" t="s">
        <v>46</v>
      </c>
      <c r="D157" s="75" t="s">
        <v>216</v>
      </c>
      <c r="E157" s="73" t="s">
        <v>353</v>
      </c>
      <c r="F157" s="53" t="s">
        <v>433</v>
      </c>
      <c r="G157" s="98" t="s">
        <v>583</v>
      </c>
      <c r="H157" s="98"/>
      <c r="I157" s="98"/>
      <c r="J157" s="53">
        <v>1</v>
      </c>
      <c r="K157" s="53">
        <f t="shared" si="25"/>
        <v>1</v>
      </c>
      <c r="L157" s="53">
        <v>0</v>
      </c>
      <c r="M157" s="54">
        <f t="shared" si="26"/>
        <v>1</v>
      </c>
      <c r="N157" s="54"/>
      <c r="O157" s="54">
        <f t="shared" si="27"/>
        <v>-1</v>
      </c>
      <c r="P157" s="71">
        <f t="shared" si="28"/>
        <v>0</v>
      </c>
      <c r="Q157" s="69"/>
      <c r="R157" s="77"/>
      <c r="S157" s="79"/>
      <c r="T157" s="81">
        <f t="shared" si="29"/>
        <v>0</v>
      </c>
      <c r="U157" s="83"/>
    </row>
    <row r="158" spans="1:21" s="52" customFormat="1" ht="13.6" customHeight="1" x14ac:dyDescent="0.3">
      <c r="A158" s="22"/>
      <c r="B158" s="57">
        <f t="shared" si="24"/>
        <v>149</v>
      </c>
      <c r="C158" s="72" t="s">
        <v>46</v>
      </c>
      <c r="D158" s="74" t="s">
        <v>217</v>
      </c>
      <c r="E158" s="72" t="s">
        <v>354</v>
      </c>
      <c r="F158" s="55" t="s">
        <v>434</v>
      </c>
      <c r="G158" s="97" t="s">
        <v>584</v>
      </c>
      <c r="H158" s="97"/>
      <c r="I158" s="97"/>
      <c r="J158" s="55">
        <v>1</v>
      </c>
      <c r="K158" s="55">
        <f t="shared" si="25"/>
        <v>1</v>
      </c>
      <c r="L158" s="55">
        <v>0</v>
      </c>
      <c r="M158" s="58">
        <f t="shared" si="26"/>
        <v>1</v>
      </c>
      <c r="N158" s="58"/>
      <c r="O158" s="58">
        <f t="shared" si="27"/>
        <v>-1</v>
      </c>
      <c r="P158" s="70">
        <f t="shared" si="28"/>
        <v>0</v>
      </c>
      <c r="Q158" s="68"/>
      <c r="R158" s="76"/>
      <c r="S158" s="78"/>
      <c r="T158" s="80">
        <f t="shared" si="29"/>
        <v>0</v>
      </c>
      <c r="U158" s="82"/>
    </row>
    <row r="159" spans="1:21" s="52" customFormat="1" ht="13.6" customHeight="1" thickBot="1" x14ac:dyDescent="0.35">
      <c r="A159" s="22"/>
      <c r="B159" s="59">
        <f t="shared" si="24"/>
        <v>150</v>
      </c>
      <c r="C159" s="73" t="s">
        <v>46</v>
      </c>
      <c r="D159" s="75" t="s">
        <v>218</v>
      </c>
      <c r="E159" s="73" t="s">
        <v>355</v>
      </c>
      <c r="F159" s="53" t="s">
        <v>435</v>
      </c>
      <c r="G159" s="98" t="s">
        <v>585</v>
      </c>
      <c r="H159" s="98"/>
      <c r="I159" s="98"/>
      <c r="J159" s="53">
        <v>1</v>
      </c>
      <c r="K159" s="53">
        <f t="shared" si="25"/>
        <v>1</v>
      </c>
      <c r="L159" s="53">
        <v>0</v>
      </c>
      <c r="M159" s="54">
        <f t="shared" si="26"/>
        <v>1</v>
      </c>
      <c r="N159" s="54"/>
      <c r="O159" s="54">
        <f t="shared" si="27"/>
        <v>-1</v>
      </c>
      <c r="P159" s="71">
        <f t="shared" si="28"/>
        <v>0</v>
      </c>
      <c r="Q159" s="69"/>
      <c r="R159" s="77"/>
      <c r="S159" s="79"/>
      <c r="T159" s="81">
        <f t="shared" si="29"/>
        <v>0</v>
      </c>
      <c r="U159" s="83"/>
    </row>
    <row r="160" spans="1:21" s="52" customFormat="1" ht="13.6" customHeight="1" x14ac:dyDescent="0.3">
      <c r="A160" s="22"/>
      <c r="B160" s="57">
        <f t="shared" si="24"/>
        <v>151</v>
      </c>
      <c r="C160" s="72" t="s">
        <v>46</v>
      </c>
      <c r="D160" s="74" t="s">
        <v>219</v>
      </c>
      <c r="E160" s="72" t="s">
        <v>356</v>
      </c>
      <c r="F160" s="55" t="s">
        <v>436</v>
      </c>
      <c r="G160" s="97" t="s">
        <v>586</v>
      </c>
      <c r="H160" s="97"/>
      <c r="I160" s="97"/>
      <c r="J160" s="55">
        <v>2</v>
      </c>
      <c r="K160" s="55">
        <f t="shared" si="25"/>
        <v>2</v>
      </c>
      <c r="L160" s="55">
        <v>0</v>
      </c>
      <c r="M160" s="58">
        <f t="shared" si="26"/>
        <v>2</v>
      </c>
      <c r="N160" s="58"/>
      <c r="O160" s="58">
        <f t="shared" si="27"/>
        <v>-2</v>
      </c>
      <c r="P160" s="70">
        <f t="shared" si="28"/>
        <v>0</v>
      </c>
      <c r="Q160" s="68"/>
      <c r="R160" s="76"/>
      <c r="S160" s="78"/>
      <c r="T160" s="80">
        <f t="shared" si="29"/>
        <v>0</v>
      </c>
      <c r="U160" s="82"/>
    </row>
    <row r="161" spans="1:21" x14ac:dyDescent="0.3">
      <c r="A161" s="22"/>
      <c r="B161" s="59">
        <f t="shared" si="24"/>
        <v>152</v>
      </c>
      <c r="C161" s="73" t="s">
        <v>46</v>
      </c>
      <c r="D161" s="75" t="s">
        <v>220</v>
      </c>
      <c r="E161" s="73">
        <v>830108208209</v>
      </c>
      <c r="F161" s="53">
        <v>830108208209</v>
      </c>
      <c r="G161" s="98" t="s">
        <v>587</v>
      </c>
      <c r="H161" s="98"/>
      <c r="I161" s="98"/>
      <c r="J161" s="53">
        <v>1</v>
      </c>
      <c r="K161" s="53">
        <f t="shared" si="25"/>
        <v>1</v>
      </c>
      <c r="L161" s="53">
        <v>0</v>
      </c>
      <c r="M161" s="54">
        <f t="shared" si="26"/>
        <v>1</v>
      </c>
      <c r="N161" s="54"/>
      <c r="O161" s="54">
        <f t="shared" si="27"/>
        <v>-1</v>
      </c>
      <c r="P161" s="71">
        <f t="shared" si="28"/>
        <v>0</v>
      </c>
      <c r="Q161" s="69"/>
      <c r="R161" s="77"/>
      <c r="S161" s="79"/>
      <c r="T161" s="81">
        <f t="shared" si="29"/>
        <v>0</v>
      </c>
      <c r="U161" s="83"/>
    </row>
    <row r="162" spans="1:21" x14ac:dyDescent="0.3">
      <c r="A162" s="12"/>
      <c r="B162" s="13"/>
      <c r="C162" s="13"/>
      <c r="D162" s="13"/>
      <c r="E162" s="14"/>
      <c r="F162" s="14"/>
      <c r="G162" s="14"/>
      <c r="H162" s="14"/>
      <c r="I162" s="14"/>
      <c r="J162" s="13"/>
      <c r="K162" s="110">
        <f>SUM(K10:K161)</f>
        <v>475</v>
      </c>
    </row>
    <row r="163" spans="1:21" x14ac:dyDescent="0.3">
      <c r="A163" s="12"/>
      <c r="B163" s="13"/>
      <c r="C163" s="13"/>
      <c r="D163" s="13"/>
      <c r="E163" s="14"/>
      <c r="F163" s="14"/>
      <c r="G163" s="14"/>
      <c r="H163" s="14"/>
      <c r="I163" s="14"/>
      <c r="J163" s="13"/>
    </row>
    <row r="164" spans="1:21" x14ac:dyDescent="0.3">
      <c r="A164" s="12"/>
      <c r="B164" s="13"/>
      <c r="C164" s="13"/>
      <c r="D164" s="13"/>
      <c r="E164" s="14"/>
      <c r="F164" s="14"/>
      <c r="G164" s="14"/>
      <c r="H164" s="14"/>
      <c r="I164" s="14"/>
      <c r="J164" s="13"/>
    </row>
  </sheetData>
  <mergeCells count="156">
    <mergeCell ref="T1:U2"/>
    <mergeCell ref="G161:I161"/>
    <mergeCell ref="M1:S1"/>
    <mergeCell ref="H3:I3"/>
    <mergeCell ref="G10:I10"/>
    <mergeCell ref="G11:I11"/>
    <mergeCell ref="G9:I9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6:I26"/>
    <mergeCell ref="G27:I27"/>
    <mergeCell ref="G28:I28"/>
    <mergeCell ref="G29:I29"/>
    <mergeCell ref="G30:I30"/>
    <mergeCell ref="G21:I21"/>
    <mergeCell ref="G22:I22"/>
    <mergeCell ref="G23:I23"/>
    <mergeCell ref="G24:I24"/>
    <mergeCell ref="G25:I25"/>
    <mergeCell ref="G36:I36"/>
    <mergeCell ref="G37:I37"/>
    <mergeCell ref="G38:I38"/>
    <mergeCell ref="G39:I39"/>
    <mergeCell ref="G40:I40"/>
    <mergeCell ref="G31:I31"/>
    <mergeCell ref="G32:I32"/>
    <mergeCell ref="G33:I33"/>
    <mergeCell ref="G34:I34"/>
    <mergeCell ref="G35:I35"/>
    <mergeCell ref="G46:I46"/>
    <mergeCell ref="G47:I47"/>
    <mergeCell ref="G48:I48"/>
    <mergeCell ref="G49:I49"/>
    <mergeCell ref="G50:I50"/>
    <mergeCell ref="G41:I41"/>
    <mergeCell ref="G42:I42"/>
    <mergeCell ref="G43:I43"/>
    <mergeCell ref="G44:I44"/>
    <mergeCell ref="G45:I45"/>
    <mergeCell ref="G56:I56"/>
    <mergeCell ref="G57:I57"/>
    <mergeCell ref="G58:I58"/>
    <mergeCell ref="G59:I59"/>
    <mergeCell ref="G60:I60"/>
    <mergeCell ref="G51:I51"/>
    <mergeCell ref="G52:I52"/>
    <mergeCell ref="G53:I53"/>
    <mergeCell ref="G54:I54"/>
    <mergeCell ref="G55:I55"/>
    <mergeCell ref="G66:I66"/>
    <mergeCell ref="G67:I67"/>
    <mergeCell ref="G68:I68"/>
    <mergeCell ref="G69:I69"/>
    <mergeCell ref="G70:I70"/>
    <mergeCell ref="G61:I61"/>
    <mergeCell ref="G62:I62"/>
    <mergeCell ref="G63:I63"/>
    <mergeCell ref="G64:I64"/>
    <mergeCell ref="G65:I65"/>
    <mergeCell ref="G76:I76"/>
    <mergeCell ref="G77:I77"/>
    <mergeCell ref="G78:I78"/>
    <mergeCell ref="G79:I79"/>
    <mergeCell ref="G80:I80"/>
    <mergeCell ref="G71:I71"/>
    <mergeCell ref="G72:I72"/>
    <mergeCell ref="G73:I73"/>
    <mergeCell ref="G74:I74"/>
    <mergeCell ref="G75:I75"/>
    <mergeCell ref="G86:I86"/>
    <mergeCell ref="G87:I87"/>
    <mergeCell ref="G88:I88"/>
    <mergeCell ref="G89:I89"/>
    <mergeCell ref="G90:I90"/>
    <mergeCell ref="G81:I81"/>
    <mergeCell ref="G82:I82"/>
    <mergeCell ref="G83:I83"/>
    <mergeCell ref="G84:I84"/>
    <mergeCell ref="G85:I85"/>
    <mergeCell ref="G96:I96"/>
    <mergeCell ref="G97:I97"/>
    <mergeCell ref="G98:I98"/>
    <mergeCell ref="G99:I99"/>
    <mergeCell ref="G100:I100"/>
    <mergeCell ref="G91:I91"/>
    <mergeCell ref="G92:I92"/>
    <mergeCell ref="G93:I93"/>
    <mergeCell ref="G94:I94"/>
    <mergeCell ref="G95:I95"/>
    <mergeCell ref="G106:I106"/>
    <mergeCell ref="G107:I107"/>
    <mergeCell ref="G108:I108"/>
    <mergeCell ref="G109:I109"/>
    <mergeCell ref="G110:I110"/>
    <mergeCell ref="G101:I101"/>
    <mergeCell ref="G102:I102"/>
    <mergeCell ref="G103:I103"/>
    <mergeCell ref="G104:I104"/>
    <mergeCell ref="G105:I105"/>
    <mergeCell ref="G116:I116"/>
    <mergeCell ref="G117:I117"/>
    <mergeCell ref="G118:I118"/>
    <mergeCell ref="G119:I119"/>
    <mergeCell ref="G120:I120"/>
    <mergeCell ref="G111:I111"/>
    <mergeCell ref="G112:I112"/>
    <mergeCell ref="G113:I113"/>
    <mergeCell ref="G114:I114"/>
    <mergeCell ref="G115:I115"/>
    <mergeCell ref="G126:I126"/>
    <mergeCell ref="G127:I127"/>
    <mergeCell ref="G128:I128"/>
    <mergeCell ref="G129:I129"/>
    <mergeCell ref="G130:I130"/>
    <mergeCell ref="G121:I121"/>
    <mergeCell ref="G122:I122"/>
    <mergeCell ref="G123:I123"/>
    <mergeCell ref="G124:I124"/>
    <mergeCell ref="G125:I125"/>
    <mergeCell ref="G136:I136"/>
    <mergeCell ref="G137:I137"/>
    <mergeCell ref="G138:I138"/>
    <mergeCell ref="G139:I139"/>
    <mergeCell ref="G140:I140"/>
    <mergeCell ref="G131:I131"/>
    <mergeCell ref="G132:I132"/>
    <mergeCell ref="G133:I133"/>
    <mergeCell ref="G134:I134"/>
    <mergeCell ref="G135:I135"/>
    <mergeCell ref="G146:I146"/>
    <mergeCell ref="G147:I147"/>
    <mergeCell ref="G148:I148"/>
    <mergeCell ref="G149:I149"/>
    <mergeCell ref="G150:I150"/>
    <mergeCell ref="G141:I141"/>
    <mergeCell ref="G142:I142"/>
    <mergeCell ref="G143:I143"/>
    <mergeCell ref="G144:I144"/>
    <mergeCell ref="G145:I145"/>
    <mergeCell ref="G156:I156"/>
    <mergeCell ref="G157:I157"/>
    <mergeCell ref="G158:I158"/>
    <mergeCell ref="G159:I159"/>
    <mergeCell ref="G160:I160"/>
    <mergeCell ref="G151:I151"/>
    <mergeCell ref="G152:I152"/>
    <mergeCell ref="G153:I153"/>
    <mergeCell ref="G154:I154"/>
    <mergeCell ref="G155:I155"/>
  </mergeCells>
  <phoneticPr fontId="0" type="noConversion"/>
  <printOptions horizontalCentered="1" verticalCentered="1"/>
  <pageMargins left="0" right="0" top="0" bottom="0" header="0" footer="0"/>
  <pageSetup paperSize="9" scale="65" pageOrder="overThenDown" orientation="landscape" horizontalDpi="4294967293" verticalDpi="200" r:id="rId1"/>
  <headerFooter alignWithMargins="0">
    <oddFooter>&amp;L&amp;BAltium Limited Confidential&amp;B&amp;C&amp;D&amp;RPage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6"/>
  <sheetViews>
    <sheetView workbookViewId="0">
      <selection activeCell="B16" sqref="B16"/>
    </sheetView>
  </sheetViews>
  <sheetFormatPr defaultRowHeight="12.65" x14ac:dyDescent="0.3"/>
  <cols>
    <col min="1" max="1" width="28" bestFit="1" customWidth="1"/>
    <col min="2" max="2" width="110.58203125" customWidth="1"/>
  </cols>
  <sheetData>
    <row r="1" spans="1:2" x14ac:dyDescent="0.3">
      <c r="A1" s="10" t="s">
        <v>0</v>
      </c>
      <c r="B1" s="94" t="s">
        <v>589</v>
      </c>
    </row>
    <row r="2" spans="1:2" x14ac:dyDescent="0.3">
      <c r="A2" s="9" t="s">
        <v>1</v>
      </c>
      <c r="B2" s="95" t="s">
        <v>41</v>
      </c>
    </row>
    <row r="3" spans="1:2" x14ac:dyDescent="0.3">
      <c r="A3" s="10" t="s">
        <v>2</v>
      </c>
      <c r="B3" s="96" t="s">
        <v>42</v>
      </c>
    </row>
    <row r="4" spans="1:2" x14ac:dyDescent="0.3">
      <c r="A4" s="9" t="s">
        <v>3</v>
      </c>
      <c r="B4" s="95" t="s">
        <v>40</v>
      </c>
    </row>
    <row r="5" spans="1:2" x14ac:dyDescent="0.3">
      <c r="A5" s="10" t="s">
        <v>4</v>
      </c>
      <c r="B5" s="96" t="s">
        <v>590</v>
      </c>
    </row>
    <row r="6" spans="1:2" x14ac:dyDescent="0.3">
      <c r="A6" s="9" t="s">
        <v>5</v>
      </c>
      <c r="B6" s="95" t="s">
        <v>39</v>
      </c>
    </row>
    <row r="7" spans="1:2" x14ac:dyDescent="0.3">
      <c r="A7" s="10" t="s">
        <v>6</v>
      </c>
      <c r="B7" s="96" t="s">
        <v>591</v>
      </c>
    </row>
    <row r="8" spans="1:2" x14ac:dyDescent="0.3">
      <c r="A8" s="9" t="s">
        <v>7</v>
      </c>
      <c r="B8" s="95" t="s">
        <v>44</v>
      </c>
    </row>
    <row r="9" spans="1:2" x14ac:dyDescent="0.3">
      <c r="A9" s="10" t="s">
        <v>8</v>
      </c>
      <c r="B9" s="96" t="s">
        <v>43</v>
      </c>
    </row>
    <row r="10" spans="1:2" x14ac:dyDescent="0.3">
      <c r="A10" s="9" t="s">
        <v>9</v>
      </c>
      <c r="B10" s="95" t="s">
        <v>592</v>
      </c>
    </row>
    <row r="11" spans="1:2" x14ac:dyDescent="0.3">
      <c r="A11" s="10" t="s">
        <v>10</v>
      </c>
      <c r="B11" s="96" t="s">
        <v>593</v>
      </c>
    </row>
    <row r="12" spans="1:2" x14ac:dyDescent="0.3">
      <c r="A12" s="9" t="s">
        <v>11</v>
      </c>
      <c r="B12" s="95" t="s">
        <v>594</v>
      </c>
    </row>
    <row r="13" spans="1:2" x14ac:dyDescent="0.3">
      <c r="A13" s="10" t="s">
        <v>12</v>
      </c>
      <c r="B13" s="96" t="s">
        <v>595</v>
      </c>
    </row>
    <row r="14" spans="1:2" x14ac:dyDescent="0.3">
      <c r="A14" s="9" t="s">
        <v>13</v>
      </c>
      <c r="B14" s="95" t="s">
        <v>593</v>
      </c>
    </row>
    <row r="15" spans="1:2" x14ac:dyDescent="0.3">
      <c r="A15" s="10" t="s">
        <v>21</v>
      </c>
      <c r="B15" s="11" t="s">
        <v>596</v>
      </c>
    </row>
    <row r="16" spans="1:2" x14ac:dyDescent="0.3">
      <c r="A16" s="9" t="s">
        <v>22</v>
      </c>
      <c r="B16" s="5" t="s">
        <v>597</v>
      </c>
    </row>
  </sheetData>
  <phoneticPr fontId="1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 List Report</vt:lpstr>
      <vt:lpstr>Project Information</vt:lpstr>
    </vt:vector>
  </TitlesOfParts>
  <Company>Altium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Mourtsiadis</dc:creator>
  <cp:lastModifiedBy>Ioannis Mourtsiadis</cp:lastModifiedBy>
  <cp:lastPrinted>2020-05-03T22:55:25Z</cp:lastPrinted>
  <dcterms:created xsi:type="dcterms:W3CDTF">2002-11-05T15:28:02Z</dcterms:created>
  <dcterms:modified xsi:type="dcterms:W3CDTF">2026-03-16T22:35:18Z</dcterms:modified>
</cp:coreProperties>
</file>