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PiModules\Blind People Guidance System\Project Outputs for Blind People Guidance System 8-19-2025 5-53-27 PM\"/>
    </mc:Choice>
  </mc:AlternateContent>
  <xr:revisionPtr revIDLastSave="0" documentId="13_ncr:1_{634303C8-11E9-454B-9798-6B6807DC8C98}" xr6:coauthVersionLast="47" xr6:coauthVersionMax="47" xr10:uidLastSave="{00000000-0000-0000-0000-000000000000}"/>
  <bookViews>
    <workbookView xWindow="26" yWindow="26" windowWidth="25109" windowHeight="13497" tabRatio="271" xr2:uid="{00000000-000D-0000-FFFF-FFFF00000000}"/>
  </bookViews>
  <sheets>
    <sheet name="Part List Report" sheetId="3" r:id="rId1"/>
    <sheet name="Project Information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92" i="3" l="1"/>
  <c r="T90" i="3"/>
  <c r="P90" i="3"/>
  <c r="K90" i="3"/>
  <c r="M90" i="3" s="1"/>
  <c r="B90" i="3"/>
  <c r="T89" i="3"/>
  <c r="P89" i="3"/>
  <c r="K89" i="3"/>
  <c r="O89" i="3" s="1"/>
  <c r="B89" i="3"/>
  <c r="T88" i="3"/>
  <c r="P88" i="3"/>
  <c r="K88" i="3"/>
  <c r="O88" i="3" s="1"/>
  <c r="B88" i="3"/>
  <c r="T87" i="3"/>
  <c r="P87" i="3"/>
  <c r="K87" i="3"/>
  <c r="O87" i="3" s="1"/>
  <c r="B87" i="3"/>
  <c r="T86" i="3"/>
  <c r="P86" i="3"/>
  <c r="O86" i="3"/>
  <c r="K86" i="3"/>
  <c r="M86" i="3" s="1"/>
  <c r="B86" i="3"/>
  <c r="T85" i="3"/>
  <c r="P85" i="3"/>
  <c r="K85" i="3"/>
  <c r="O85" i="3" s="1"/>
  <c r="B85" i="3"/>
  <c r="T84" i="3"/>
  <c r="P84" i="3"/>
  <c r="K84" i="3"/>
  <c r="O84" i="3" s="1"/>
  <c r="B84" i="3"/>
  <c r="T83" i="3"/>
  <c r="P83" i="3"/>
  <c r="K83" i="3"/>
  <c r="O83" i="3" s="1"/>
  <c r="B83" i="3"/>
  <c r="T82" i="3"/>
  <c r="P82" i="3"/>
  <c r="K82" i="3"/>
  <c r="M82" i="3" s="1"/>
  <c r="B82" i="3"/>
  <c r="T81" i="3"/>
  <c r="P81" i="3"/>
  <c r="K81" i="3"/>
  <c r="M81" i="3" s="1"/>
  <c r="B81" i="3"/>
  <c r="T80" i="3"/>
  <c r="P80" i="3"/>
  <c r="K80" i="3"/>
  <c r="O80" i="3" s="1"/>
  <c r="B80" i="3"/>
  <c r="T79" i="3"/>
  <c r="P79" i="3"/>
  <c r="K79" i="3"/>
  <c r="O79" i="3" s="1"/>
  <c r="B79" i="3"/>
  <c r="T78" i="3"/>
  <c r="P78" i="3"/>
  <c r="K78" i="3"/>
  <c r="M78" i="3" s="1"/>
  <c r="B78" i="3"/>
  <c r="T77" i="3"/>
  <c r="P77" i="3"/>
  <c r="K77" i="3"/>
  <c r="M77" i="3" s="1"/>
  <c r="B77" i="3"/>
  <c r="T76" i="3"/>
  <c r="P76" i="3"/>
  <c r="K76" i="3"/>
  <c r="O76" i="3" s="1"/>
  <c r="B76" i="3"/>
  <c r="T75" i="3"/>
  <c r="P75" i="3"/>
  <c r="K75" i="3"/>
  <c r="O75" i="3" s="1"/>
  <c r="B75" i="3"/>
  <c r="T74" i="3"/>
  <c r="P74" i="3"/>
  <c r="O74" i="3"/>
  <c r="K74" i="3"/>
  <c r="M74" i="3" s="1"/>
  <c r="B74" i="3"/>
  <c r="T73" i="3"/>
  <c r="P73" i="3"/>
  <c r="O73" i="3"/>
  <c r="K73" i="3"/>
  <c r="M73" i="3" s="1"/>
  <c r="B73" i="3"/>
  <c r="T72" i="3"/>
  <c r="P72" i="3"/>
  <c r="K72" i="3"/>
  <c r="M72" i="3" s="1"/>
  <c r="B72" i="3"/>
  <c r="T71" i="3"/>
  <c r="P71" i="3"/>
  <c r="K71" i="3"/>
  <c r="O71" i="3" s="1"/>
  <c r="B71" i="3"/>
  <c r="T70" i="3"/>
  <c r="P70" i="3"/>
  <c r="K70" i="3"/>
  <c r="M70" i="3" s="1"/>
  <c r="B70" i="3"/>
  <c r="T69" i="3"/>
  <c r="P69" i="3"/>
  <c r="O69" i="3"/>
  <c r="M69" i="3"/>
  <c r="K69" i="3"/>
  <c r="B69" i="3"/>
  <c r="T68" i="3"/>
  <c r="P68" i="3"/>
  <c r="K68" i="3"/>
  <c r="O68" i="3" s="1"/>
  <c r="B68" i="3"/>
  <c r="T67" i="3"/>
  <c r="P67" i="3"/>
  <c r="K67" i="3"/>
  <c r="O67" i="3" s="1"/>
  <c r="B67" i="3"/>
  <c r="T66" i="3"/>
  <c r="P66" i="3"/>
  <c r="O66" i="3"/>
  <c r="K66" i="3"/>
  <c r="M66" i="3" s="1"/>
  <c r="B66" i="3"/>
  <c r="T65" i="3"/>
  <c r="P65" i="3"/>
  <c r="K65" i="3"/>
  <c r="O65" i="3" s="1"/>
  <c r="B65" i="3"/>
  <c r="T64" i="3"/>
  <c r="P64" i="3"/>
  <c r="K64" i="3"/>
  <c r="M64" i="3" s="1"/>
  <c r="B64" i="3"/>
  <c r="T63" i="3"/>
  <c r="P63" i="3"/>
  <c r="K63" i="3"/>
  <c r="O63" i="3" s="1"/>
  <c r="B63" i="3"/>
  <c r="T62" i="3"/>
  <c r="P62" i="3"/>
  <c r="O62" i="3"/>
  <c r="K62" i="3"/>
  <c r="M62" i="3" s="1"/>
  <c r="B62" i="3"/>
  <c r="T61" i="3"/>
  <c r="P61" i="3"/>
  <c r="M61" i="3"/>
  <c r="K61" i="3"/>
  <c r="O61" i="3" s="1"/>
  <c r="B61" i="3"/>
  <c r="T60" i="3"/>
  <c r="P60" i="3"/>
  <c r="K60" i="3"/>
  <c r="M60" i="3" s="1"/>
  <c r="B60" i="3"/>
  <c r="T59" i="3"/>
  <c r="P59" i="3"/>
  <c r="K59" i="3"/>
  <c r="O59" i="3" s="1"/>
  <c r="B59" i="3"/>
  <c r="T58" i="3"/>
  <c r="P58" i="3"/>
  <c r="K58" i="3"/>
  <c r="M58" i="3" s="1"/>
  <c r="B58" i="3"/>
  <c r="T57" i="3"/>
  <c r="P57" i="3"/>
  <c r="K57" i="3"/>
  <c r="O57" i="3" s="1"/>
  <c r="B57" i="3"/>
  <c r="T56" i="3"/>
  <c r="P56" i="3"/>
  <c r="K56" i="3"/>
  <c r="O56" i="3" s="1"/>
  <c r="B56" i="3"/>
  <c r="T55" i="3"/>
  <c r="P55" i="3"/>
  <c r="K55" i="3"/>
  <c r="O55" i="3" s="1"/>
  <c r="B55" i="3"/>
  <c r="T54" i="3"/>
  <c r="P54" i="3"/>
  <c r="K54" i="3"/>
  <c r="M54" i="3" s="1"/>
  <c r="B54" i="3"/>
  <c r="T53" i="3"/>
  <c r="P53" i="3"/>
  <c r="K53" i="3"/>
  <c r="O53" i="3" s="1"/>
  <c r="B53" i="3"/>
  <c r="T52" i="3"/>
  <c r="P52" i="3"/>
  <c r="K52" i="3"/>
  <c r="M52" i="3" s="1"/>
  <c r="B52" i="3"/>
  <c r="T51" i="3"/>
  <c r="P51" i="3"/>
  <c r="K51" i="3"/>
  <c r="O51" i="3" s="1"/>
  <c r="B51" i="3"/>
  <c r="T50" i="3"/>
  <c r="P50" i="3"/>
  <c r="O50" i="3"/>
  <c r="K50" i="3"/>
  <c r="M50" i="3" s="1"/>
  <c r="B50" i="3"/>
  <c r="T49" i="3"/>
  <c r="P49" i="3"/>
  <c r="K49" i="3"/>
  <c r="O49" i="3" s="1"/>
  <c r="B49" i="3"/>
  <c r="T48" i="3"/>
  <c r="P48" i="3"/>
  <c r="K48" i="3"/>
  <c r="M48" i="3" s="1"/>
  <c r="B48" i="3"/>
  <c r="T47" i="3"/>
  <c r="P47" i="3"/>
  <c r="K47" i="3"/>
  <c r="O47" i="3" s="1"/>
  <c r="B47" i="3"/>
  <c r="T46" i="3"/>
  <c r="P46" i="3"/>
  <c r="O46" i="3"/>
  <c r="K46" i="3"/>
  <c r="M46" i="3" s="1"/>
  <c r="B46" i="3"/>
  <c r="T45" i="3"/>
  <c r="P45" i="3"/>
  <c r="M45" i="3"/>
  <c r="K45" i="3"/>
  <c r="O45" i="3" s="1"/>
  <c r="B45" i="3"/>
  <c r="T44" i="3"/>
  <c r="P44" i="3"/>
  <c r="K44" i="3"/>
  <c r="M44" i="3" s="1"/>
  <c r="B44" i="3"/>
  <c r="T43" i="3"/>
  <c r="P43" i="3"/>
  <c r="K43" i="3"/>
  <c r="O43" i="3" s="1"/>
  <c r="B43" i="3"/>
  <c r="T42" i="3"/>
  <c r="P42" i="3"/>
  <c r="K42" i="3"/>
  <c r="M42" i="3" s="1"/>
  <c r="B42" i="3"/>
  <c r="T41" i="3"/>
  <c r="P41" i="3"/>
  <c r="K41" i="3"/>
  <c r="O41" i="3" s="1"/>
  <c r="B41" i="3"/>
  <c r="T40" i="3"/>
  <c r="P40" i="3"/>
  <c r="K40" i="3"/>
  <c r="O40" i="3" s="1"/>
  <c r="B40" i="3"/>
  <c r="T39" i="3"/>
  <c r="P39" i="3"/>
  <c r="O39" i="3"/>
  <c r="M39" i="3"/>
  <c r="K39" i="3"/>
  <c r="B39" i="3"/>
  <c r="T38" i="3"/>
  <c r="P38" i="3"/>
  <c r="K38" i="3"/>
  <c r="O38" i="3" s="1"/>
  <c r="B38" i="3"/>
  <c r="T37" i="3"/>
  <c r="P37" i="3"/>
  <c r="K37" i="3"/>
  <c r="M37" i="3" s="1"/>
  <c r="B37" i="3"/>
  <c r="T36" i="3"/>
  <c r="P36" i="3"/>
  <c r="K36" i="3"/>
  <c r="O36" i="3" s="1"/>
  <c r="B36" i="3"/>
  <c r="T35" i="3"/>
  <c r="P35" i="3"/>
  <c r="K35" i="3"/>
  <c r="O35" i="3" s="1"/>
  <c r="B35" i="3"/>
  <c r="T34" i="3"/>
  <c r="P34" i="3"/>
  <c r="K34" i="3"/>
  <c r="O34" i="3" s="1"/>
  <c r="B34" i="3"/>
  <c r="T33" i="3"/>
  <c r="P33" i="3"/>
  <c r="O33" i="3"/>
  <c r="M33" i="3"/>
  <c r="K33" i="3"/>
  <c r="B33" i="3"/>
  <c r="T32" i="3"/>
  <c r="P32" i="3"/>
  <c r="K32" i="3"/>
  <c r="O32" i="3" s="1"/>
  <c r="B32" i="3"/>
  <c r="T31" i="3"/>
  <c r="P31" i="3"/>
  <c r="O31" i="3"/>
  <c r="M31" i="3"/>
  <c r="K31" i="3"/>
  <c r="B31" i="3"/>
  <c r="T30" i="3"/>
  <c r="P30" i="3"/>
  <c r="K30" i="3"/>
  <c r="O30" i="3" s="1"/>
  <c r="B30" i="3"/>
  <c r="T29" i="3"/>
  <c r="P29" i="3"/>
  <c r="K29" i="3"/>
  <c r="M29" i="3" s="1"/>
  <c r="B29" i="3"/>
  <c r="T28" i="3"/>
  <c r="P28" i="3"/>
  <c r="K28" i="3"/>
  <c r="O28" i="3" s="1"/>
  <c r="B28" i="3"/>
  <c r="T27" i="3"/>
  <c r="P27" i="3"/>
  <c r="K27" i="3"/>
  <c r="O27" i="3" s="1"/>
  <c r="B27" i="3"/>
  <c r="T26" i="3"/>
  <c r="P26" i="3"/>
  <c r="K26" i="3"/>
  <c r="O26" i="3" s="1"/>
  <c r="B26" i="3"/>
  <c r="T25" i="3"/>
  <c r="P25" i="3"/>
  <c r="K25" i="3"/>
  <c r="O25" i="3" s="1"/>
  <c r="B25" i="3"/>
  <c r="T24" i="3"/>
  <c r="P24" i="3"/>
  <c r="K24" i="3"/>
  <c r="O24" i="3" s="1"/>
  <c r="B24" i="3"/>
  <c r="T23" i="3"/>
  <c r="P23" i="3"/>
  <c r="O23" i="3"/>
  <c r="M23" i="3"/>
  <c r="K23" i="3"/>
  <c r="B23" i="3"/>
  <c r="T22" i="3"/>
  <c r="P22" i="3"/>
  <c r="K22" i="3"/>
  <c r="O22" i="3" s="1"/>
  <c r="B22" i="3"/>
  <c r="T21" i="3"/>
  <c r="P21" i="3"/>
  <c r="K21" i="3"/>
  <c r="O21" i="3" s="1"/>
  <c r="B21" i="3"/>
  <c r="T20" i="3"/>
  <c r="P20" i="3"/>
  <c r="K20" i="3"/>
  <c r="O20" i="3" s="1"/>
  <c r="B20" i="3"/>
  <c r="T19" i="3"/>
  <c r="P19" i="3"/>
  <c r="O19" i="3"/>
  <c r="K19" i="3"/>
  <c r="M19" i="3" s="1"/>
  <c r="B19" i="3"/>
  <c r="T18" i="3"/>
  <c r="P18" i="3"/>
  <c r="K18" i="3"/>
  <c r="M18" i="3" s="1"/>
  <c r="B18" i="3"/>
  <c r="T17" i="3"/>
  <c r="P17" i="3"/>
  <c r="K17" i="3"/>
  <c r="O17" i="3" s="1"/>
  <c r="B17" i="3"/>
  <c r="T16" i="3"/>
  <c r="P16" i="3"/>
  <c r="K16" i="3"/>
  <c r="O16" i="3" s="1"/>
  <c r="B16" i="3"/>
  <c r="T15" i="3"/>
  <c r="P15" i="3"/>
  <c r="K15" i="3"/>
  <c r="O15" i="3" s="1"/>
  <c r="B15" i="3"/>
  <c r="T14" i="3"/>
  <c r="P14" i="3"/>
  <c r="O14" i="3"/>
  <c r="K14" i="3"/>
  <c r="M14" i="3" s="1"/>
  <c r="B14" i="3"/>
  <c r="T13" i="3"/>
  <c r="P13" i="3"/>
  <c r="K13" i="3"/>
  <c r="O13" i="3" s="1"/>
  <c r="B13" i="3"/>
  <c r="T12" i="3"/>
  <c r="P12" i="3"/>
  <c r="K12" i="3"/>
  <c r="O12" i="3" s="1"/>
  <c r="B12" i="3"/>
  <c r="T11" i="3"/>
  <c r="T10" i="3"/>
  <c r="P11" i="3"/>
  <c r="P10" i="3"/>
  <c r="M13" i="3" l="1"/>
  <c r="M35" i="3"/>
  <c r="O54" i="3"/>
  <c r="M65" i="3"/>
  <c r="O70" i="3"/>
  <c r="O29" i="3"/>
  <c r="O37" i="3"/>
  <c r="M53" i="3"/>
  <c r="O90" i="3"/>
  <c r="M21" i="3"/>
  <c r="M57" i="3"/>
  <c r="O78" i="3"/>
  <c r="M27" i="3"/>
  <c r="O82" i="3"/>
  <c r="M49" i="3"/>
  <c r="O42" i="3"/>
  <c r="O58" i="3"/>
  <c r="M85" i="3"/>
  <c r="M89" i="3"/>
  <c r="O77" i="3"/>
  <c r="M76" i="3"/>
  <c r="M80" i="3"/>
  <c r="M84" i="3"/>
  <c r="M88" i="3"/>
  <c r="M75" i="3"/>
  <c r="M79" i="3"/>
  <c r="M83" i="3"/>
  <c r="M87" i="3"/>
  <c r="O81" i="3"/>
  <c r="M56" i="3"/>
  <c r="M68" i="3"/>
  <c r="O44" i="3"/>
  <c r="O48" i="3"/>
  <c r="O52" i="3"/>
  <c r="O60" i="3"/>
  <c r="O64" i="3"/>
  <c r="O72" i="3"/>
  <c r="M43" i="3"/>
  <c r="M47" i="3"/>
  <c r="M51" i="3"/>
  <c r="M55" i="3"/>
  <c r="M59" i="3"/>
  <c r="M63" i="3"/>
  <c r="M67" i="3"/>
  <c r="M71" i="3"/>
  <c r="M30" i="3"/>
  <c r="M34" i="3"/>
  <c r="M38" i="3"/>
  <c r="M26" i="3"/>
  <c r="M41" i="3"/>
  <c r="M28" i="3"/>
  <c r="M32" i="3"/>
  <c r="M36" i="3"/>
  <c r="M40" i="3"/>
  <c r="M22" i="3"/>
  <c r="O18" i="3"/>
  <c r="M25" i="3"/>
  <c r="M20" i="3"/>
  <c r="M24" i="3"/>
  <c r="M17" i="3"/>
  <c r="M16" i="3"/>
  <c r="M15" i="3"/>
  <c r="M12" i="3"/>
  <c r="K11" i="3"/>
  <c r="K10" i="3"/>
  <c r="M10" i="3" s="1"/>
  <c r="M11" i="3" l="1"/>
  <c r="O10" i="3"/>
  <c r="O11" i="3"/>
  <c r="B11" i="3"/>
  <c r="B10" i="3"/>
  <c r="E8" i="3"/>
  <c r="F8" i="3"/>
</calcChain>
</file>

<file path=xl/sharedStrings.xml><?xml version="1.0" encoding="utf-8"?>
<sst xmlns="http://schemas.openxmlformats.org/spreadsheetml/2006/main" count="464" uniqueCount="343">
  <si>
    <t>Project Full Path</t>
  </si>
  <si>
    <t>Project Filename</t>
  </si>
  <si>
    <t>Variant Name</t>
  </si>
  <si>
    <t>Data-Source Filename</t>
  </si>
  <si>
    <t>Data-Source Full Path</t>
  </si>
  <si>
    <t>Title</t>
  </si>
  <si>
    <t>Total Quantity</t>
  </si>
  <si>
    <t>Report Time</t>
  </si>
  <si>
    <t>Report Date</t>
  </si>
  <si>
    <t>Report Date &amp; Tine</t>
  </si>
  <si>
    <t>Output Name</t>
  </si>
  <si>
    <t>Output Type</t>
  </si>
  <si>
    <t>Output Generator Name</t>
  </si>
  <si>
    <t>Output Generator Description</t>
  </si>
  <si>
    <t>Source Data From:</t>
  </si>
  <si>
    <t>Project:</t>
  </si>
  <si>
    <t>Variant:</t>
  </si>
  <si>
    <t>Print Date:</t>
  </si>
  <si>
    <t>Report Date:</t>
  </si>
  <si>
    <t>#</t>
  </si>
  <si>
    <t xml:space="preserve"> </t>
  </si>
  <si>
    <t>Total Actual Price</t>
  </si>
  <si>
    <t>Total Target Price</t>
  </si>
  <si>
    <t>Purchase Component list</t>
  </si>
  <si>
    <t>Assembly QTY:</t>
  </si>
  <si>
    <t xml:space="preserve">Required QTY for Production </t>
  </si>
  <si>
    <t>Stock</t>
  </si>
  <si>
    <t>Approved:</t>
  </si>
  <si>
    <t>Notes:</t>
  </si>
  <si>
    <t>QTY Required to be ordered</t>
  </si>
  <si>
    <t>Notes</t>
  </si>
  <si>
    <t>Selected Supplier Component Link</t>
  </si>
  <si>
    <t>Ordered QTY</t>
  </si>
  <si>
    <t>QTY after Production</t>
  </si>
  <si>
    <t>Shipping Costs</t>
  </si>
  <si>
    <t>Cost of ASMBL Parts</t>
  </si>
  <si>
    <t>Simple Pricing</t>
  </si>
  <si>
    <t>Price/pc</t>
  </si>
  <si>
    <t>Total Ordered Price</t>
  </si>
  <si>
    <t>Bill of Materials for PCB Document [BPGS_VF88.PcbDoc]</t>
  </si>
  <si>
    <t>BPGS_VF88.PcbDoc</t>
  </si>
  <si>
    <t>Blind People Guidance System.PrjPcb</t>
  </si>
  <si>
    <t>None</t>
  </si>
  <si>
    <t>8/19/2025</t>
  </si>
  <si>
    <t>5:53 PM</t>
  </si>
  <si>
    <t>PiM Index</t>
  </si>
  <si>
    <t>INDEX</t>
  </si>
  <si>
    <t>0159-401623</t>
  </si>
  <si>
    <t>0159-401621</t>
  </si>
  <si>
    <t>0159-401070</t>
  </si>
  <si>
    <t>INDEX, 0159-401627</t>
  </si>
  <si>
    <t>0159-302401</t>
  </si>
  <si>
    <t>Designator</t>
  </si>
  <si>
    <t>ANT1</t>
  </si>
  <si>
    <t>BT1</t>
  </si>
  <si>
    <t>C1, C6, C7, C10, C26, C27, C41, C42, C46, C47, C48, C49, C50, C51, C52, C53, C55, C59, C60, C62, C63, C71, C72, C73, C79, C86</t>
  </si>
  <si>
    <t>C2, C4, C5, C75, C78</t>
  </si>
  <si>
    <t>C3, C19, C20, C21, C22, C23, C24</t>
  </si>
  <si>
    <t>C8, C12, C17, C56</t>
  </si>
  <si>
    <t>C9, C13, C14, C18, C44, C45, C57, C58, C61, C64, C66, C67, C68, C87, C88, C89</t>
  </si>
  <si>
    <t>C11, C15, C16, C28, C30, C32, C34, C35, C38, C39, C40, C43, C54, C65, C69, C70, C74, C76, C77, C81</t>
  </si>
  <si>
    <t>C25</t>
  </si>
  <si>
    <t>C29, C31, C84</t>
  </si>
  <si>
    <t>C33, C80, C85</t>
  </si>
  <si>
    <t>C36, C37</t>
  </si>
  <si>
    <t>C82, C83</t>
  </si>
  <si>
    <t>D1</t>
  </si>
  <si>
    <t>D2, D3, D4</t>
  </si>
  <si>
    <t>D5</t>
  </si>
  <si>
    <t>D6</t>
  </si>
  <si>
    <t>D7, D8</t>
  </si>
  <si>
    <t>FB1, FB2, FB4, FB5, FB6, FB7, FB8, FB9, FB10, FB11, FB12, FB13</t>
  </si>
  <si>
    <t>FB3</t>
  </si>
  <si>
    <t>FL1, FL2, FL3, FL4, FL5, FL6</t>
  </si>
  <si>
    <t>J1</t>
  </si>
  <si>
    <t>J3</t>
  </si>
  <si>
    <t>J4</t>
  </si>
  <si>
    <t>J5</t>
  </si>
  <si>
    <t>J6</t>
  </si>
  <si>
    <t>L1, L2</t>
  </si>
  <si>
    <t>L4</t>
  </si>
  <si>
    <t>LS1, LS2</t>
  </si>
  <si>
    <t>M1, M2, M3</t>
  </si>
  <si>
    <t>MK1</t>
  </si>
  <si>
    <t>Q1, Q2, Q3, Q4, Q5</t>
  </si>
  <si>
    <t>Q6, Q7</t>
  </si>
  <si>
    <t>R1, R36, R40, R47, R49, R59, R66, R79</t>
  </si>
  <si>
    <t>R2, R3, R4, R5, R7, R21, R22, R35, R50, R51, R52, R64, R65</t>
  </si>
  <si>
    <t>R6, R27, R29, R30, R31, R38, R60, R61, R62, R63</t>
  </si>
  <si>
    <t>R8, R12, R20</t>
  </si>
  <si>
    <t>R9, R10, R67, R68, R73</t>
  </si>
  <si>
    <t>R11, R16</t>
  </si>
  <si>
    <t>R13, R14, R17</t>
  </si>
  <si>
    <t>R15, R18, R19, R37</t>
  </si>
  <si>
    <t>R24, R26, R33</t>
  </si>
  <si>
    <t>R28</t>
  </si>
  <si>
    <t>R34</t>
  </si>
  <si>
    <t>R39</t>
  </si>
  <si>
    <t>R41, R44, R45</t>
  </si>
  <si>
    <t>R42, R43, R46</t>
  </si>
  <si>
    <t>R48</t>
  </si>
  <si>
    <t>R53</t>
  </si>
  <si>
    <t>R54</t>
  </si>
  <si>
    <t>R55, R56, R57, R58</t>
  </si>
  <si>
    <t>R70, R71</t>
  </si>
  <si>
    <t>R72</t>
  </si>
  <si>
    <t>R74, R76</t>
  </si>
  <si>
    <t>R75</t>
  </si>
  <si>
    <t>S1, S2, S3</t>
  </si>
  <si>
    <t>U1</t>
  </si>
  <si>
    <t>U2</t>
  </si>
  <si>
    <t>U3</t>
  </si>
  <si>
    <t>U4, U6, U24, U25</t>
  </si>
  <si>
    <t>U5, U7, U10</t>
  </si>
  <si>
    <t>U8, U17</t>
  </si>
  <si>
    <t>U9</t>
  </si>
  <si>
    <t>U11</t>
  </si>
  <si>
    <t>U12</t>
  </si>
  <si>
    <t>U13</t>
  </si>
  <si>
    <t>U14</t>
  </si>
  <si>
    <t>U15</t>
  </si>
  <si>
    <t>U16</t>
  </si>
  <si>
    <t>U18</t>
  </si>
  <si>
    <t>U19</t>
  </si>
  <si>
    <t>U20, U21</t>
  </si>
  <si>
    <t>U22</t>
  </si>
  <si>
    <t>U23</t>
  </si>
  <si>
    <t>U26</t>
  </si>
  <si>
    <t>U27</t>
  </si>
  <si>
    <t>U28</t>
  </si>
  <si>
    <t>U30</t>
  </si>
  <si>
    <t>Y1</t>
  </si>
  <si>
    <t>Y2, Y3</t>
  </si>
  <si>
    <t>Y4</t>
  </si>
  <si>
    <t>Comment</t>
  </si>
  <si>
    <t>Battery Soldered</t>
  </si>
  <si>
    <t>1uF/6V3</t>
  </si>
  <si>
    <t>22uF/6V3</t>
  </si>
  <si>
    <t>47uF/6V3</t>
  </si>
  <si>
    <t>4.7uF/6V3</t>
  </si>
  <si>
    <t>100nF</t>
  </si>
  <si>
    <t>2.2pF</t>
  </si>
  <si>
    <t>100pF</t>
  </si>
  <si>
    <t>10uF/6V3</t>
  </si>
  <si>
    <t>10uF</t>
  </si>
  <si>
    <t>ESD9B5.0ST5G</t>
  </si>
  <si>
    <t>RB520S30T1G</t>
  </si>
  <si>
    <t>155060VS73200</t>
  </si>
  <si>
    <t>PESD5V0S1UL,315</t>
  </si>
  <si>
    <t>TPD1E05U06DPYT</t>
  </si>
  <si>
    <t>BLM18SG121TN1D</t>
  </si>
  <si>
    <t>BLM18AG601SN1D</t>
  </si>
  <si>
    <t>CMA0805A900R-1A</t>
  </si>
  <si>
    <t>CM3P_CM4S</t>
  </si>
  <si>
    <t>DF37NC-30DS-0.4V(51)</t>
  </si>
  <si>
    <t>USB4135-GF-A</t>
  </si>
  <si>
    <t>505550-3420</t>
  </si>
  <si>
    <t>M22-6540342R</t>
  </si>
  <si>
    <t>DFE322520F-2R2M=P2</t>
  </si>
  <si>
    <t>DFE201612P-1R0M=P2</t>
  </si>
  <si>
    <t>CMS-16093-078SP-67</t>
  </si>
  <si>
    <t>HD-EMB1104-SM-2</t>
  </si>
  <si>
    <t>AMM-2738-2-B</t>
  </si>
  <si>
    <t>NTK3134NT5G</t>
  </si>
  <si>
    <t>DMG1024UV-7</t>
  </si>
  <si>
    <t>10K</t>
  </si>
  <si>
    <t>2K2</t>
  </si>
  <si>
    <t>0R</t>
  </si>
  <si>
    <t>47K</t>
  </si>
  <si>
    <t>100K</t>
  </si>
  <si>
    <t>1K5</t>
  </si>
  <si>
    <t>1K0</t>
  </si>
  <si>
    <t>240R</t>
  </si>
  <si>
    <t>4K7</t>
  </si>
  <si>
    <t>1M</t>
  </si>
  <si>
    <t>27K</t>
  </si>
  <si>
    <t>680R</t>
  </si>
  <si>
    <t>12K1</t>
  </si>
  <si>
    <t>14K5</t>
  </si>
  <si>
    <t>22K</t>
  </si>
  <si>
    <t>5K1</t>
  </si>
  <si>
    <t>680K</t>
  </si>
  <si>
    <t>150K</t>
  </si>
  <si>
    <t>300K</t>
  </si>
  <si>
    <t>TL3901AGQF180</t>
  </si>
  <si>
    <t>SIP32411DNP-T1-GE4</t>
  </si>
  <si>
    <t>74LVC1G08GM-Q100X</t>
  </si>
  <si>
    <t>74LVC1G32GM-Q100H</t>
  </si>
  <si>
    <t>TLV75533PDRVR</t>
  </si>
  <si>
    <t>TLV74228PDQNR</t>
  </si>
  <si>
    <t>TLV75518PDRVR</t>
  </si>
  <si>
    <t>MC6470</t>
  </si>
  <si>
    <t>SGTL5000XNLA3</t>
  </si>
  <si>
    <t>PIC16LF1829-I_ML</t>
  </si>
  <si>
    <t>TLV74333PDBVR</t>
  </si>
  <si>
    <t>SC16IS741AIPWJ</t>
  </si>
  <si>
    <t>BQ25170DSGR</t>
  </si>
  <si>
    <t>ESP8684-MINI-1-H2</t>
  </si>
  <si>
    <t>TLV75528PDRVR</t>
  </si>
  <si>
    <t>TPS62A02DRLR</t>
  </si>
  <si>
    <t>LM4819LD_NOPB</t>
  </si>
  <si>
    <t>MAX-M10M-00B</t>
  </si>
  <si>
    <t>TLV75512PDRVR</t>
  </si>
  <si>
    <t>TLV74330PDQNR</t>
  </si>
  <si>
    <t>PAM2319AYAA</t>
  </si>
  <si>
    <t>TPS7A2027PDQNR</t>
  </si>
  <si>
    <t>VCNL36825T</t>
  </si>
  <si>
    <t>ECS-2520MVLC-122.8-CN-TR</t>
  </si>
  <si>
    <t>ECS-2520MV-240-BL-TR</t>
  </si>
  <si>
    <t>ASDDV-1.8432MHZ-LC-T3</t>
  </si>
  <si>
    <t>Footprint</t>
  </si>
  <si>
    <t>W3011</t>
  </si>
  <si>
    <t>BATTERY LIPO SOLDERED</t>
  </si>
  <si>
    <t>CAPC1005X56N</t>
  </si>
  <si>
    <t>CAPC1608N</t>
  </si>
  <si>
    <t>CAPC2012N</t>
  </si>
  <si>
    <t>SODFL1006X40N</t>
  </si>
  <si>
    <t>SODFL1608X70N</t>
  </si>
  <si>
    <t>PESD5V0S1BL315</t>
  </si>
  <si>
    <t>BLM18SG121TN1J</t>
  </si>
  <si>
    <t>BLM18SP221SN1B</t>
  </si>
  <si>
    <t>CMA0805A900R1A</t>
  </si>
  <si>
    <t>SODIMM200</t>
  </si>
  <si>
    <t>HRS_DF37NC-30DS-0.4V(51)</t>
  </si>
  <si>
    <t>USB4135GFA</t>
  </si>
  <si>
    <t>M226540342R</t>
  </si>
  <si>
    <t>INDC3225X200N</t>
  </si>
  <si>
    <t>1286ASH1R0MP2</t>
  </si>
  <si>
    <t>CMS16093078SP67</t>
  </si>
  <si>
    <t>PUI_HD-EMB1104-SM-2</t>
  </si>
  <si>
    <t>MIC_AMM-2738-2-B</t>
  </si>
  <si>
    <t>SOT563</t>
  </si>
  <si>
    <t>RES0402</t>
  </si>
  <si>
    <t>RESC2012X65N</t>
  </si>
  <si>
    <t>SON50P160X120X60-5N-D</t>
  </si>
  <si>
    <t>PESD3V3L5UF115</t>
  </si>
  <si>
    <t>SON65P200X200X80-7N</t>
  </si>
  <si>
    <t>DQN0004A</t>
  </si>
  <si>
    <t>MC6470_MBE</t>
  </si>
  <si>
    <t>QFN40P300X300X60-21N</t>
  </si>
  <si>
    <t>QFN50P400X400X100-21N-D</t>
  </si>
  <si>
    <t>SOT95P280X145-5N</t>
  </si>
  <si>
    <t>SOP65P640X110-16N</t>
  </si>
  <si>
    <t>SON50P200X200X80-9N</t>
  </si>
  <si>
    <t>ESP8684MINI1H2</t>
  </si>
  <si>
    <t>SOTFL50P160X60-6N</t>
  </si>
  <si>
    <t>LM4819LDNOPB</t>
  </si>
  <si>
    <t>MAXM10M00B</t>
  </si>
  <si>
    <t>SON45P300X300X80-13N</t>
  </si>
  <si>
    <t>ECS2520MVLC1228CNTR</t>
  </si>
  <si>
    <t>ECS2520MV240BLTR</t>
  </si>
  <si>
    <t>AbraconASDDV</t>
  </si>
  <si>
    <t>Description</t>
  </si>
  <si>
    <t>Antennas GPS Ceramic Antenna</t>
  </si>
  <si>
    <t>Battery LiPo Soldered</t>
  </si>
  <si>
    <t>Capacitor MLCC, 6V3, 1uF X7R/X5R, SMD 0402 ±10%</t>
  </si>
  <si>
    <t>Capacitor MLCC 22uF, 6V3, X7R/X5R, SMD 0603 ±10%</t>
  </si>
  <si>
    <t>Capacitor MLCC, 6V3, 47uF X7R/X5R, SMD 0805 ±10%</t>
  </si>
  <si>
    <t>Capacitor MLCC, 6V3, 22uF X7R/X5R, SMD 0402 ±10%</t>
  </si>
  <si>
    <t>Capacitor MLCC, 6V3, 4.7uF X7R/X5R, SMD 0402 ±10%</t>
  </si>
  <si>
    <t>Capacitor MLCC, 50V, 100nF X7R/X5R, SMD 0402 ±10%</t>
  </si>
  <si>
    <t>Capacitor MLCC, 50V, 2.2pF X7R/X5R, SMD 0402 ±10%</t>
  </si>
  <si>
    <t>Capacitor MLCC, 50V, 120pF X7R/X5R, SMD 0402 ±10%</t>
  </si>
  <si>
    <t>Capacitor MLCC, 6V3, 10uF X7R/X5R, SMD 0402 ±10%</t>
  </si>
  <si>
    <t>Capacitor MLCC 1 uF, 6V3, X7R/X5R, SMD 0603 ±10%</t>
  </si>
  <si>
    <t>Capacitor MLCC  10 uF, 6V3, X7R/X5R, SMD 0603 ±10%</t>
  </si>
  <si>
    <t>TVS 5.0V Protection, ESD Suppressors / TVS Diodes BiDIRECTIONAL ESD PROTECTION</t>
  </si>
  <si>
    <t>Schottky Diodes &amp; Rectifiers 30V 200mW Single</t>
  </si>
  <si>
    <t>Standard LEDs - SMD WL-SMSW Wtrclr SdVw GREEN 2V 20mA 575nm</t>
  </si>
  <si>
    <t>ESD Protection Diodes / TVS Diodes Unidirectional ESD protection diode</t>
  </si>
  <si>
    <t>ESD Suppressors / TVS Diodes 1 CH Ultra Lo capacitance IEC</t>
  </si>
  <si>
    <t>Ferrite Beads 120 OHM, 0603 (1608 metric), 3A, Maximum DC Resistance: 25 mOhms</t>
  </si>
  <si>
    <t>Ferrite Beads 600 OHM 25% Alternate Sizing Guide Below</t>
  </si>
  <si>
    <t>Common Mode Chokes / Filters 0.19ohm 90MHz 0.4A</t>
  </si>
  <si>
    <t>TE Connectivity DIMM Connectors DDR2 SODIMM 200P STANDARD HOUSING_x000D_
1473005-4</t>
  </si>
  <si>
    <t>Hirose Connector  -  0.4MM 30P RECPT VERT SMT</t>
  </si>
  <si>
    <t>USB Connectors USBC Rec GF RA 6P SMT-SMT stakes 3.16mm</t>
  </si>
  <si>
    <t>Board to Board &amp; Mezzanine Connectors SlimStack .40mm Conn Plug 34Ckt</t>
  </si>
  <si>
    <t>Headers &amp; Wire Housings 3 WAY SIL HORIZ SMT 2mm</t>
  </si>
  <si>
    <t>Power Inductors - SMD 2.2uH 4400mA 0.04ohm</t>
  </si>
  <si>
    <t>Power Inductors - SMD 1 UH 20% 1.6mm x1.2mm</t>
  </si>
  <si>
    <t>Loudspeaker or Buzzer</t>
  </si>
  <si>
    <t>SMD HD MOTOR 3VDC 14000RPM</t>
  </si>
  <si>
    <t>MEMS Microphones MICROPHONE -38DB 2.7VDC</t>
  </si>
  <si>
    <t>MOSFET 20V/6V N CH T1</t>
  </si>
  <si>
    <t>MOSFET (N-Channel)</t>
  </si>
  <si>
    <t>Thick film; SMD Resistor; 10K, Case 0402; 0.063W; ±%;, Thick film; SMD Resistor; 10K, Case 0402; 0.063W; ±5%;, Thick film; SMD Resistor; 10K, Case 0402; 0.063W; ±1%;</t>
  </si>
  <si>
    <t>Thick film; SMD Resistor; 2K2, Case 0402; 0.063W; ±1%;</t>
  </si>
  <si>
    <t>Thick film; SMD Resistor; 0R, Case 0402; 0.063W; ±1%;</t>
  </si>
  <si>
    <t>Thick film; SMD Resistor; 47K, Case 0402; 0.063W; ±1%;</t>
  </si>
  <si>
    <t>Thick film; SMD Resistor; 100K, Case 0402; 0.063W; ±1%;</t>
  </si>
  <si>
    <t>Thick film; SMD Resistor; 1K5 Case 0402; 0.063W; ±1%;</t>
  </si>
  <si>
    <t>Thick film; 0R SMD Resistor; Case 0805; 0.125W; ±1%;</t>
  </si>
  <si>
    <t>Thick film; SMD Resistor; 1K0 Case 0402; 0.063W; ±1%;</t>
  </si>
  <si>
    <t>Thick film; SMD Resistor; 240R, Case 0402; 0.063W; ±1%;</t>
  </si>
  <si>
    <t>Thick film; SMD Resistor; 4K7 Case 0402; 0.063W; ±1%;</t>
  </si>
  <si>
    <t>Thick film; SMD Resistor; 1M, Case 0402; 0.063W; ±1%;</t>
  </si>
  <si>
    <t>Thick film; SMD Resistor; 330 Case 0402; 0.063W; ±1%;</t>
  </si>
  <si>
    <t>Thick film; SMD Resistor; 27K, Case 0402; 0.063W; ±1%;</t>
  </si>
  <si>
    <t>Thick film; SMD Resistor; 680R, Case 0402; 0.063W; ±1%;</t>
  </si>
  <si>
    <t>Thick film; SMD Resistor; 33 Case 0402; 0.063W; ±1%;</t>
  </si>
  <si>
    <t>Thick film; SMD Resistor; 12K1 Case 0402; 0.063W; ±1%;</t>
  </si>
  <si>
    <t>Thick film; SMD Resistor; 15K5 Case 0402; 0.063W; ±1%;</t>
  </si>
  <si>
    <t>Thick film; SMD Resistor; 22K, Case 0402; 0.063W; ±1%;</t>
  </si>
  <si>
    <t>Thick film; SMD Resistor; 5K61Case 0402; 0.063W; ±1%;</t>
  </si>
  <si>
    <t>Thick film; SMD Resistor; 680K, Case 0402; 0.063W; ±1%;</t>
  </si>
  <si>
    <t>Thick film; SMD Resistor; 150K, Case 0402; 0.063W; ±1%;</t>
  </si>
  <si>
    <t>Thick film; SMD Resistor; 300K, Case 0402; 0.063W; ±1%;</t>
  </si>
  <si>
    <t>Switch</t>
  </si>
  <si>
    <t>Power Switch ICs - Power Distribution 2A 1.2V Slew Rate</t>
  </si>
  <si>
    <t>Logic Gates Single 2-input AND gate</t>
  </si>
  <si>
    <t>Logic Gates Single 2-input OR gate</t>
  </si>
  <si>
    <t>LDO Voltage Regulators 500-mA high-PSRR low -IQ low-dropout volt</t>
  </si>
  <si>
    <t>200-mA low-IQ low-dropout (LDO) voltage regulator 4-X2SON -40 to 125</t>
  </si>
  <si>
    <t>LDO Voltage Regulators 500-mA 1V8 high-PSRR low -IQ low-dropout volt</t>
  </si>
  <si>
    <t>IMUs - Inertial Measurement Units 8g, 14-Bit Output 6-Axis eCompass</t>
  </si>
  <si>
    <t>Interface - CODECs Audio Codex</t>
  </si>
  <si>
    <t>8-bit  Microcontrollers - MCU 14KB FL 1KBRAM 32MHz 12I/0 Enhanced XLP</t>
  </si>
  <si>
    <t>LDO Voltage Regulators 300-mA low-IQ low-dropout (LDO) voltage regulator with enable 5-SOT-23 -40 to 125</t>
  </si>
  <si>
    <t>UART Interface IC Single UART with I2C-bus/SPI interface, 64 bytes of transmit and receive FIFOs, IrDA SIR built-in support</t>
  </si>
  <si>
    <t>Battery Management 800-mA JEITA-compliant linear battery charger for 1-cell Li-Ion and LiFePO4</t>
  </si>
  <si>
    <t>Multiprotocol Modules SMD Module, ESP8684H2, 2 MB flash inside, -40C +105C</t>
  </si>
  <si>
    <t>LDO Voltage Regulators 500-mA 2V8 high-PSRR low -IQ low-dropout volt</t>
  </si>
  <si>
    <t>Switching Voltage Regulators 2.5-V to 5.5-V input 2-A high-efficienc</t>
  </si>
  <si>
    <t>Audio Amplifiers 350-mW mono analog input Class-AB audi</t>
  </si>
  <si>
    <t>GNSS / GPS Modules u-blox M10 GNSS module ROM, XTAL, 1.8/3V LCC, 9.7x10 mm</t>
  </si>
  <si>
    <t>300mA low-Iq low-dropout (LDO) voltage regulator with enable 4-X2SON -40 to 125</t>
  </si>
  <si>
    <t>Switching Voltage Regulators DUAL HI-EFF PWM SD DC/DC CNVTR_x000D_
2A, 2OUT</t>
  </si>
  <si>
    <t>300mA ultra-low-noise low-IQ low-dropout (LDO) linear regulator with high PSRR 4-X2SON -40 to 125</t>
  </si>
  <si>
    <t>Proximity Sensors INTEGRATED PROX SENS W/ VCSEL</t>
  </si>
  <si>
    <t>Standard Clock Oscillators 12.288 MHz Multi-Volt 1.6 - 3.6V +/-25 ppm -40 - +85C 4-SMD 2.5x2.0mm Low Current RoHS</t>
  </si>
  <si>
    <t>Standard Clock Oscillators 24.000 MHz Multi-Volt 1.6 - 3.6V +/-50 ppm -10 - +70C 4-SMD 2.5x2.0mm RoHS</t>
  </si>
  <si>
    <t>Crystal or Oscillator</t>
  </si>
  <si>
    <t>Quantity</t>
  </si>
  <si>
    <t>C:\PiModules\Blind People Guidance System\Blind People Guidance System.PrjPcb</t>
  </si>
  <si>
    <t>C:\PiModules\Blind People Guidance System\BPGS_VF88.PcbDoc</t>
  </si>
  <si>
    <t>248</t>
  </si>
  <si>
    <t>8/19/2025 5:53 PM</t>
  </si>
  <si>
    <t>Bill of Materials</t>
  </si>
  <si>
    <t>BomReport</t>
  </si>
  <si>
    <t>BOM</t>
  </si>
  <si>
    <t>&lt;Parameter TotalActualPrice not found&gt;</t>
  </si>
  <si>
    <t>&lt;Parameter TotalTargetPrice not found&gt;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</si>
</sst>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C09]dd\-mmm\-yy;@"/>
    <numFmt numFmtId="165" formatCode="[$-409]h:mm:ss\ AM/PM;@"/>
    <numFmt numFmtId="166" formatCode="#,##0;[Red]#,##0"/>
    <numFmt numFmtId="167" formatCode="#,##0.0000\ [$€-408]"/>
    <numFmt numFmtId="168" formatCode="#,##0.00\ [$€-408]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indexed="13"/>
      <name val="Arial"/>
      <family val="2"/>
    </font>
    <font>
      <sz val="10"/>
      <color indexed="13"/>
      <name val="Arial"/>
      <family val="2"/>
    </font>
    <font>
      <b/>
      <sz val="12"/>
      <color indexed="13"/>
      <name val="Arial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9"/>
      <color indexed="10"/>
      <name val="Arial"/>
      <family val="2"/>
    </font>
    <font>
      <b/>
      <sz val="24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13" fillId="2" borderId="0" xfId="0" applyFont="1" applyFill="1" applyAlignment="1">
      <alignment horizontal="left" vertical="center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vertical="top"/>
      <protection locked="0"/>
    </xf>
    <xf numFmtId="0" fontId="8" fillId="3" borderId="0" xfId="0" applyFont="1" applyFill="1"/>
    <xf numFmtId="0" fontId="12" fillId="2" borderId="0" xfId="0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5" fillId="6" borderId="0" xfId="0" applyFont="1" applyFill="1"/>
    <xf numFmtId="0" fontId="1" fillId="6" borderId="0" xfId="0" applyFont="1" applyFill="1" applyAlignment="1" applyProtection="1">
      <alignment vertical="top"/>
      <protection locked="0"/>
    </xf>
    <xf numFmtId="0" fontId="1" fillId="6" borderId="0" xfId="0" applyFont="1" applyFill="1" applyAlignment="1" applyProtection="1">
      <alignment horizontal="left" vertical="top"/>
      <protection locked="0"/>
    </xf>
    <xf numFmtId="0" fontId="5" fillId="5" borderId="2" xfId="0" applyFont="1" applyFill="1" applyBorder="1"/>
    <xf numFmtId="0" fontId="9" fillId="3" borderId="3" xfId="0" applyFont="1" applyFill="1" applyBorder="1"/>
    <xf numFmtId="0" fontId="6" fillId="5" borderId="0" xfId="0" applyFont="1" applyFill="1" applyAlignment="1">
      <alignment vertical="center"/>
    </xf>
    <xf numFmtId="0" fontId="6" fillId="5" borderId="4" xfId="0" applyFont="1" applyFill="1" applyBorder="1" applyAlignment="1">
      <alignment vertical="center"/>
    </xf>
    <xf numFmtId="0" fontId="5" fillId="5" borderId="5" xfId="0" applyFont="1" applyFill="1" applyBorder="1"/>
    <xf numFmtId="0" fontId="5" fillId="5" borderId="1" xfId="0" applyFont="1" applyFill="1" applyBorder="1"/>
    <xf numFmtId="0" fontId="0" fillId="0" borderId="4" xfId="0" applyBorder="1" applyAlignment="1">
      <alignment vertical="top"/>
    </xf>
    <xf numFmtId="0" fontId="5" fillId="5" borderId="6" xfId="0" applyFont="1" applyFill="1" applyBorder="1"/>
    <xf numFmtId="0" fontId="11" fillId="3" borderId="5" xfId="0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11" fillId="3" borderId="7" xfId="0" applyFont="1" applyFill="1" applyBorder="1" applyAlignment="1">
      <alignment vertical="center"/>
    </xf>
    <xf numFmtId="0" fontId="8" fillId="3" borderId="6" xfId="0" applyFont="1" applyFill="1" applyBorder="1"/>
    <xf numFmtId="0" fontId="9" fillId="3" borderId="4" xfId="0" applyFont="1" applyFill="1" applyBorder="1" applyAlignment="1">
      <alignment horizontal="left"/>
    </xf>
    <xf numFmtId="0" fontId="8" fillId="3" borderId="8" xfId="0" applyFont="1" applyFill="1" applyBorder="1"/>
    <xf numFmtId="0" fontId="8" fillId="3" borderId="9" xfId="0" applyFont="1" applyFill="1" applyBorder="1"/>
    <xf numFmtId="0" fontId="8" fillId="3" borderId="10" xfId="0" applyFont="1" applyFill="1" applyBorder="1" applyAlignment="1">
      <alignment horizontal="left"/>
    </xf>
    <xf numFmtId="0" fontId="1" fillId="0" borderId="12" xfId="0" applyFont="1" applyBorder="1" applyAlignment="1" applyProtection="1">
      <alignment horizontal="left" vertical="center"/>
      <protection locked="0"/>
    </xf>
    <xf numFmtId="0" fontId="9" fillId="3" borderId="14" xfId="0" applyFont="1" applyFill="1" applyBorder="1"/>
    <xf numFmtId="0" fontId="9" fillId="3" borderId="9" xfId="0" applyFont="1" applyFill="1" applyBorder="1"/>
    <xf numFmtId="0" fontId="1" fillId="0" borderId="5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horizontal="left" vertical="top"/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0" fontId="1" fillId="0" borderId="6" xfId="0" applyFont="1" applyBorder="1" applyAlignment="1" applyProtection="1">
      <alignment vertical="top"/>
      <protection locked="0"/>
    </xf>
    <xf numFmtId="0" fontId="1" fillId="0" borderId="4" xfId="0" applyFont="1" applyBorder="1" applyAlignment="1" applyProtection="1">
      <alignment horizontal="left" vertical="top"/>
      <protection locked="0"/>
    </xf>
    <xf numFmtId="0" fontId="0" fillId="0" borderId="10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9" xfId="0" applyBorder="1" applyAlignment="1">
      <alignment vertical="top"/>
    </xf>
    <xf numFmtId="0" fontId="10" fillId="3" borderId="1" xfId="0" applyFont="1" applyFill="1" applyBorder="1"/>
    <xf numFmtId="0" fontId="9" fillId="3" borderId="8" xfId="0" applyFont="1" applyFill="1" applyBorder="1"/>
    <xf numFmtId="164" fontId="9" fillId="3" borderId="9" xfId="0" applyNumberFormat="1" applyFont="1" applyFill="1" applyBorder="1" applyAlignment="1">
      <alignment horizontal="left"/>
    </xf>
    <xf numFmtId="165" fontId="9" fillId="3" borderId="9" xfId="0" applyNumberFormat="1" applyFont="1" applyFill="1" applyBorder="1" applyAlignment="1">
      <alignment horizontal="left"/>
    </xf>
    <xf numFmtId="0" fontId="4" fillId="5" borderId="6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3" fillId="6" borderId="0" xfId="0" applyFont="1" applyFill="1" applyAlignment="1">
      <alignment vertical="top"/>
    </xf>
    <xf numFmtId="0" fontId="7" fillId="7" borderId="18" xfId="0" applyFont="1" applyFill="1" applyBorder="1" applyAlignment="1">
      <alignment horizontal="center" vertical="center" wrapText="1"/>
    </xf>
    <xf numFmtId="166" fontId="7" fillId="7" borderId="18" xfId="0" applyNumberFormat="1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/>
    </xf>
    <xf numFmtId="0" fontId="16" fillId="6" borderId="18" xfId="0" applyFont="1" applyFill="1" applyBorder="1" applyAlignment="1">
      <alignment horizontal="center" vertical="center" wrapText="1"/>
    </xf>
    <xf numFmtId="166" fontId="7" fillId="6" borderId="18" xfId="0" applyNumberFormat="1" applyFont="1" applyFill="1" applyBorder="1" applyAlignment="1">
      <alignment horizontal="center" vertical="center" wrapText="1"/>
    </xf>
    <xf numFmtId="0" fontId="16" fillId="7" borderId="18" xfId="0" applyFont="1" applyFill="1" applyBorder="1" applyAlignment="1">
      <alignment horizontal="center" vertical="center" wrapText="1"/>
    </xf>
    <xf numFmtId="0" fontId="8" fillId="3" borderId="1" xfId="0" applyFont="1" applyFill="1" applyBorder="1"/>
    <xf numFmtId="0" fontId="10" fillId="3" borderId="9" xfId="0" applyFont="1" applyFill="1" applyBorder="1"/>
    <xf numFmtId="0" fontId="2" fillId="0" borderId="12" xfId="0" applyFont="1" applyBorder="1" applyAlignment="1" applyProtection="1">
      <alignment horizontal="left" vertical="center"/>
      <protection locked="0"/>
    </xf>
    <xf numFmtId="0" fontId="0" fillId="0" borderId="6" xfId="0" applyBorder="1" applyAlignment="1">
      <alignment vertical="top"/>
    </xf>
    <xf numFmtId="0" fontId="18" fillId="8" borderId="2" xfId="0" applyFont="1" applyFill="1" applyBorder="1" applyAlignment="1">
      <alignment horizontal="center" vertical="center"/>
    </xf>
    <xf numFmtId="0" fontId="18" fillId="8" borderId="16" xfId="0" applyFont="1" applyFill="1" applyBorder="1" applyAlignment="1">
      <alignment horizontal="center" vertical="center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167" fontId="15" fillId="6" borderId="18" xfId="0" applyNumberFormat="1" applyFont="1" applyFill="1" applyBorder="1" applyAlignment="1">
      <alignment vertical="top"/>
    </xf>
    <xf numFmtId="167" fontId="15" fillId="7" borderId="18" xfId="0" applyNumberFormat="1" applyFont="1" applyFill="1" applyBorder="1" applyAlignment="1">
      <alignment vertical="top"/>
    </xf>
    <xf numFmtId="168" fontId="7" fillId="6" borderId="18" xfId="0" applyNumberFormat="1" applyFont="1" applyFill="1" applyBorder="1" applyAlignment="1">
      <alignment horizontal="center" vertical="center" wrapText="1"/>
    </xf>
    <xf numFmtId="168" fontId="7" fillId="7" borderId="18" xfId="0" applyNumberFormat="1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15" fillId="7" borderId="18" xfId="0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left" vertical="center" wrapText="1"/>
    </xf>
    <xf numFmtId="0" fontId="15" fillId="7" borderId="18" xfId="0" applyFont="1" applyFill="1" applyBorder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/>
    </xf>
    <xf numFmtId="0" fontId="3" fillId="7" borderId="18" xfId="0" applyFont="1" applyFill="1" applyBorder="1" applyAlignment="1">
      <alignment horizontal="left" vertical="center"/>
    </xf>
    <xf numFmtId="0" fontId="3" fillId="6" borderId="21" xfId="0" applyFont="1" applyFill="1" applyBorder="1" applyAlignment="1">
      <alignment horizontal="left" vertical="center"/>
    </xf>
    <xf numFmtId="0" fontId="3" fillId="7" borderId="21" xfId="0" applyFont="1" applyFill="1" applyBorder="1" applyAlignment="1">
      <alignment horizontal="left" vertical="center"/>
    </xf>
    <xf numFmtId="168" fontId="15" fillId="0" borderId="22" xfId="0" applyNumberFormat="1" applyFont="1" applyBorder="1" applyAlignment="1">
      <alignment horizontal="right" vertical="center"/>
    </xf>
    <xf numFmtId="168" fontId="15" fillId="7" borderId="20" xfId="0" applyNumberFormat="1" applyFont="1" applyFill="1" applyBorder="1" applyAlignment="1">
      <alignment horizontal="right" vertical="center"/>
    </xf>
    <xf numFmtId="168" fontId="3" fillId="0" borderId="23" xfId="0" applyNumberFormat="1" applyFont="1" applyBorder="1" applyAlignment="1">
      <alignment horizontal="right" vertical="center"/>
    </xf>
    <xf numFmtId="168" fontId="3" fillId="7" borderId="19" xfId="0" applyNumberFormat="1" applyFont="1" applyFill="1" applyBorder="1" applyAlignment="1">
      <alignment horizontal="right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left"/>
    </xf>
    <xf numFmtId="0" fontId="10" fillId="3" borderId="6" xfId="0" applyFont="1" applyFill="1" applyBorder="1"/>
    <xf numFmtId="0" fontId="10" fillId="3" borderId="0" xfId="0" applyFont="1" applyFill="1"/>
    <xf numFmtId="0" fontId="6" fillId="5" borderId="0" xfId="0" quotePrefix="1" applyFont="1" applyFill="1" applyAlignment="1">
      <alignment vertical="center"/>
    </xf>
    <xf numFmtId="0" fontId="8" fillId="3" borderId="1" xfId="0" quotePrefix="1" applyFont="1" applyFill="1" applyBorder="1" applyAlignment="1">
      <alignment horizontal="left"/>
    </xf>
    <xf numFmtId="0" fontId="8" fillId="3" borderId="14" xfId="0" quotePrefix="1" applyFont="1" applyFill="1" applyBorder="1" applyAlignment="1">
      <alignment horizontal="left"/>
    </xf>
    <xf numFmtId="0" fontId="8" fillId="3" borderId="3" xfId="0" quotePrefix="1" applyFont="1" applyFill="1" applyBorder="1" applyAlignment="1">
      <alignment horizontal="left"/>
    </xf>
    <xf numFmtId="0" fontId="9" fillId="3" borderId="0" xfId="0" quotePrefix="1" applyFont="1" applyFill="1" applyAlignment="1">
      <alignment horizontal="left"/>
    </xf>
    <xf numFmtId="0" fontId="9" fillId="3" borderId="1" xfId="0" quotePrefix="1" applyFont="1" applyFill="1" applyBorder="1" applyAlignment="1">
      <alignment horizontal="left"/>
    </xf>
    <xf numFmtId="0" fontId="13" fillId="4" borderId="1" xfId="0" quotePrefix="1" applyFont="1" applyFill="1" applyBorder="1" applyAlignment="1">
      <alignment horizontal="left" vertical="center"/>
    </xf>
    <xf numFmtId="0" fontId="13" fillId="2" borderId="0" xfId="0" quotePrefix="1" applyFont="1" applyFill="1" applyAlignment="1">
      <alignment horizontal="left" vertical="center"/>
    </xf>
    <xf numFmtId="0" fontId="13" fillId="4" borderId="0" xfId="0" quotePrefix="1" applyFont="1" applyFill="1" applyAlignment="1">
      <alignment horizontal="left" vertical="center"/>
    </xf>
    <xf numFmtId="0" fontId="7" fillId="6" borderId="18" xfId="0" applyFont="1" applyFill="1" applyBorder="1" applyAlignment="1">
      <alignment horizontal="left" vertical="center" wrapText="1"/>
    </xf>
    <xf numFmtId="0" fontId="7" fillId="7" borderId="18" xfId="0" applyFont="1" applyFill="1" applyBorder="1" applyAlignment="1">
      <alignment horizontal="left" vertical="center" wrapText="1"/>
    </xf>
    <xf numFmtId="0" fontId="17" fillId="8" borderId="5" xfId="0" applyFont="1" applyFill="1" applyBorder="1" applyAlignment="1">
      <alignment horizontal="center" vertical="center"/>
    </xf>
    <xf numFmtId="0" fontId="17" fillId="8" borderId="7" xfId="0" applyFont="1" applyFill="1" applyBorder="1" applyAlignment="1">
      <alignment horizontal="center" vertical="center"/>
    </xf>
    <xf numFmtId="0" fontId="17" fillId="8" borderId="6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2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4" fillId="5" borderId="15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166" fontId="2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93"/>
  <sheetViews>
    <sheetView showGridLines="0" tabSelected="1" topLeftCell="I81" zoomScaleNormal="100" workbookViewId="0">
      <selection activeCell="M101" sqref="M101"/>
    </sheetView>
  </sheetViews>
  <sheetFormatPr defaultColWidth="9.125" defaultRowHeight="12.45" x14ac:dyDescent="0.2"/>
  <cols>
    <col min="1" max="1" width="3.125" style="1" customWidth="1"/>
    <col min="2" max="2" width="5.5" style="1" customWidth="1"/>
    <col min="3" max="3" width="17" style="4" customWidth="1"/>
    <col min="4" max="4" width="64.25" style="4" customWidth="1"/>
    <col min="5" max="5" width="23.875" style="4" customWidth="1"/>
    <col min="6" max="6" width="24.25" style="1" customWidth="1"/>
    <col min="7" max="8" width="31" style="1" customWidth="1"/>
    <col min="9" max="9" width="7.75" style="1" customWidth="1"/>
    <col min="10" max="10" width="15.875" style="1" customWidth="1"/>
    <col min="11" max="11" width="28.75" style="1" customWidth="1"/>
    <col min="12" max="12" width="12" style="1" customWidth="1"/>
    <col min="13" max="13" width="26.125" style="1" customWidth="1"/>
    <col min="14" max="14" width="14.5" style="1" customWidth="1"/>
    <col min="15" max="15" width="21.5" style="1" customWidth="1"/>
    <col min="16" max="16" width="18.5" style="1" customWidth="1"/>
    <col min="17" max="17" width="15.375" style="1" customWidth="1"/>
    <col min="18" max="18" width="25" style="1" customWidth="1"/>
    <col min="19" max="19" width="84.125" style="1" customWidth="1"/>
    <col min="20" max="20" width="17.625" style="1" customWidth="1"/>
    <col min="21" max="21" width="16.125" style="1" customWidth="1"/>
    <col min="22" max="22" width="18" style="1" customWidth="1"/>
    <col min="23" max="16384" width="9.125" style="1"/>
  </cols>
  <sheetData>
    <row r="1" spans="1:21" ht="13.1" thickBot="1" x14ac:dyDescent="0.25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103"/>
      <c r="N1" s="103"/>
      <c r="O1" s="103"/>
      <c r="P1" s="103"/>
      <c r="Q1" s="103"/>
      <c r="R1" s="103"/>
      <c r="S1" s="104"/>
      <c r="T1" s="99" t="s">
        <v>36</v>
      </c>
      <c r="U1" s="100"/>
    </row>
    <row r="2" spans="1:21" ht="37.5" customHeight="1" thickBot="1" x14ac:dyDescent="0.25">
      <c r="A2" s="22"/>
      <c r="B2" s="23"/>
      <c r="C2" s="24" t="s">
        <v>23</v>
      </c>
      <c r="D2" s="24"/>
      <c r="E2" s="25"/>
      <c r="F2" s="88" t="s">
        <v>39</v>
      </c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8"/>
      <c r="T2" s="101"/>
      <c r="U2" s="102"/>
    </row>
    <row r="3" spans="1:21" ht="23.25" customHeight="1" thickBot="1" x14ac:dyDescent="0.3">
      <c r="A3" s="22"/>
      <c r="B3" s="26"/>
      <c r="C3" s="8" t="s">
        <v>14</v>
      </c>
      <c r="D3" s="8"/>
      <c r="E3" s="27"/>
      <c r="F3" s="89" t="s">
        <v>40</v>
      </c>
      <c r="G3" s="60"/>
      <c r="H3" s="105" t="s">
        <v>27</v>
      </c>
      <c r="I3" s="106"/>
      <c r="J3" s="31"/>
      <c r="K3" s="31"/>
      <c r="L3" s="62"/>
      <c r="M3" s="41"/>
      <c r="N3" s="42"/>
      <c r="O3" s="62" t="s">
        <v>28</v>
      </c>
      <c r="P3" s="41"/>
      <c r="Q3" s="41"/>
      <c r="R3" s="41"/>
      <c r="S3" s="42"/>
      <c r="T3" s="67"/>
      <c r="U3" s="42"/>
    </row>
    <row r="4" spans="1:21" ht="17.2" customHeight="1" x14ac:dyDescent="0.25">
      <c r="A4" s="22"/>
      <c r="B4" s="26"/>
      <c r="C4" s="8" t="s">
        <v>15</v>
      </c>
      <c r="D4" s="8"/>
      <c r="E4" s="27"/>
      <c r="F4" s="90" t="s">
        <v>41</v>
      </c>
      <c r="G4" s="32"/>
      <c r="H4" s="34"/>
      <c r="I4" s="35"/>
      <c r="J4" s="36"/>
      <c r="K4" s="36"/>
      <c r="L4" s="36"/>
      <c r="M4" s="36"/>
      <c r="N4" s="37"/>
      <c r="O4" s="36"/>
      <c r="P4" s="36"/>
      <c r="Q4" s="36"/>
      <c r="R4" s="43"/>
      <c r="S4" s="44"/>
      <c r="T4" s="63"/>
      <c r="U4" s="21"/>
    </row>
    <row r="5" spans="1:21" ht="17.2" customHeight="1" x14ac:dyDescent="0.25">
      <c r="A5" s="22"/>
      <c r="B5" s="26"/>
      <c r="C5" s="8" t="s">
        <v>16</v>
      </c>
      <c r="D5" s="8"/>
      <c r="E5" s="27"/>
      <c r="F5" s="91" t="s">
        <v>42</v>
      </c>
      <c r="G5" s="16"/>
      <c r="H5" s="38"/>
      <c r="I5" s="7"/>
      <c r="J5" s="7"/>
      <c r="K5" s="6"/>
      <c r="L5" s="6"/>
      <c r="M5" s="6"/>
      <c r="N5" s="39"/>
      <c r="O5" s="6"/>
      <c r="P5" s="6"/>
      <c r="Q5" s="6"/>
      <c r="S5" s="21"/>
      <c r="T5" s="63"/>
      <c r="U5" s="21"/>
    </row>
    <row r="6" spans="1:21" ht="13.75" thickBot="1" x14ac:dyDescent="0.3">
      <c r="A6" s="22"/>
      <c r="B6" s="28"/>
      <c r="C6" s="29"/>
      <c r="D6" s="29"/>
      <c r="E6" s="30"/>
      <c r="F6" s="85" t="s">
        <v>24</v>
      </c>
      <c r="G6" s="84"/>
      <c r="H6" s="38"/>
      <c r="I6" s="7"/>
      <c r="J6" s="7"/>
      <c r="K6" s="6"/>
      <c r="L6" s="6"/>
      <c r="M6" s="6"/>
      <c r="N6" s="39"/>
      <c r="O6" s="6"/>
      <c r="P6" s="6"/>
      <c r="Q6" s="6" t="s">
        <v>20</v>
      </c>
      <c r="S6" s="21"/>
      <c r="T6" s="63"/>
      <c r="U6" s="21"/>
    </row>
    <row r="7" spans="1:21" ht="15.75" customHeight="1" x14ac:dyDescent="0.2">
      <c r="A7" s="22"/>
      <c r="B7" s="86"/>
      <c r="C7" s="87" t="s">
        <v>18</v>
      </c>
      <c r="D7" s="87"/>
      <c r="E7" s="92" t="s">
        <v>43</v>
      </c>
      <c r="F7" s="93" t="s">
        <v>44</v>
      </c>
      <c r="G7" s="46"/>
      <c r="H7" s="38"/>
      <c r="I7" s="7"/>
      <c r="J7" s="7"/>
      <c r="K7" s="6"/>
      <c r="L7" s="6"/>
      <c r="M7" s="6"/>
      <c r="N7" s="39"/>
      <c r="O7" s="6"/>
      <c r="P7" s="6"/>
      <c r="Q7" s="6"/>
      <c r="S7" s="21"/>
      <c r="T7" s="63"/>
      <c r="U7" s="21"/>
    </row>
    <row r="8" spans="1:21" ht="15.75" customHeight="1" thickBot="1" x14ac:dyDescent="0.3">
      <c r="A8" s="22"/>
      <c r="B8" s="47"/>
      <c r="C8" s="33" t="s">
        <v>17</v>
      </c>
      <c r="D8" s="33"/>
      <c r="E8" s="48">
        <f ca="1">TODAY()</f>
        <v>45888</v>
      </c>
      <c r="F8" s="49">
        <f ca="1">NOW()</f>
        <v>45888.745924884257</v>
      </c>
      <c r="G8" s="61"/>
      <c r="H8" s="28"/>
      <c r="I8" s="29"/>
      <c r="J8" s="29"/>
      <c r="K8" s="45"/>
      <c r="L8" s="45"/>
      <c r="M8" s="45"/>
      <c r="N8" s="40"/>
      <c r="O8" s="45"/>
      <c r="P8" s="45"/>
      <c r="Q8" s="45"/>
      <c r="R8" s="45"/>
      <c r="S8" s="40"/>
      <c r="T8" s="66"/>
      <c r="U8" s="40"/>
    </row>
    <row r="9" spans="1:21" s="2" customFormat="1" ht="18" customHeight="1" thickBot="1" x14ac:dyDescent="0.25">
      <c r="A9" s="15"/>
      <c r="B9" s="50" t="s">
        <v>19</v>
      </c>
      <c r="C9" s="56" t="s">
        <v>45</v>
      </c>
      <c r="D9" s="56" t="s">
        <v>52</v>
      </c>
      <c r="E9" s="56" t="s">
        <v>134</v>
      </c>
      <c r="F9" s="56" t="s">
        <v>210</v>
      </c>
      <c r="G9" s="107" t="s">
        <v>252</v>
      </c>
      <c r="H9" s="108"/>
      <c r="I9" s="109"/>
      <c r="J9" s="51" t="s">
        <v>333</v>
      </c>
      <c r="K9" s="51" t="s">
        <v>25</v>
      </c>
      <c r="L9" s="51" t="s">
        <v>26</v>
      </c>
      <c r="M9" s="51" t="s">
        <v>29</v>
      </c>
      <c r="N9" s="51" t="s">
        <v>32</v>
      </c>
      <c r="O9" s="51" t="s">
        <v>33</v>
      </c>
      <c r="P9" s="51" t="s">
        <v>38</v>
      </c>
      <c r="Q9" s="51" t="s">
        <v>37</v>
      </c>
      <c r="R9" s="51" t="s">
        <v>30</v>
      </c>
      <c r="S9" s="51" t="s">
        <v>31</v>
      </c>
      <c r="T9" s="64" t="s">
        <v>35</v>
      </c>
      <c r="U9" s="65" t="s">
        <v>34</v>
      </c>
    </row>
    <row r="10" spans="1:21" s="3" customFormat="1" x14ac:dyDescent="0.2">
      <c r="A10" s="22"/>
      <c r="B10" s="57">
        <f t="shared" ref="B10:B41" si="0">ROW(B10) - ROW($B$9)</f>
        <v>1</v>
      </c>
      <c r="C10" s="72"/>
      <c r="D10" s="74" t="s">
        <v>53</v>
      </c>
      <c r="E10" s="72" t="s">
        <v>134</v>
      </c>
      <c r="F10" s="55" t="s">
        <v>211</v>
      </c>
      <c r="G10" s="97" t="s">
        <v>253</v>
      </c>
      <c r="H10" s="97"/>
      <c r="I10" s="97"/>
      <c r="J10" s="55">
        <v>1</v>
      </c>
      <c r="K10" s="55">
        <f t="shared" ref="K10:K41" si="1">IF(G$6&lt;&gt;"", J10*G$6, J10)</f>
        <v>1</v>
      </c>
      <c r="L10" s="55">
        <v>0</v>
      </c>
      <c r="M10" s="58">
        <f t="shared" ref="M10:M41" si="2">IF(L10&lt;K10, K10-L10, 0)</f>
        <v>1</v>
      </c>
      <c r="N10" s="58"/>
      <c r="O10" s="58">
        <f t="shared" ref="O10:O41" si="3">N10-K10+L10</f>
        <v>-1</v>
      </c>
      <c r="P10" s="70">
        <f t="shared" ref="P10:P41" si="4">N10*Q10</f>
        <v>0</v>
      </c>
      <c r="Q10" s="68"/>
      <c r="R10" s="76"/>
      <c r="S10" s="78"/>
      <c r="T10" s="80">
        <f t="shared" ref="T10:T41" si="5">J10*Q10</f>
        <v>0</v>
      </c>
      <c r="U10" s="82"/>
    </row>
    <row r="11" spans="1:21" s="52" customFormat="1" ht="13.6" customHeight="1" thickBot="1" x14ac:dyDescent="0.25">
      <c r="A11" s="22"/>
      <c r="B11" s="59">
        <f t="shared" si="0"/>
        <v>2</v>
      </c>
      <c r="C11" s="73" t="s">
        <v>46</v>
      </c>
      <c r="D11" s="75" t="s">
        <v>54</v>
      </c>
      <c r="E11" s="73" t="s">
        <v>135</v>
      </c>
      <c r="F11" s="53" t="s">
        <v>212</v>
      </c>
      <c r="G11" s="98" t="s">
        <v>254</v>
      </c>
      <c r="H11" s="98"/>
      <c r="I11" s="98"/>
      <c r="J11" s="53">
        <v>1</v>
      </c>
      <c r="K11" s="53">
        <f t="shared" si="1"/>
        <v>1</v>
      </c>
      <c r="L11" s="53">
        <v>0</v>
      </c>
      <c r="M11" s="54">
        <f t="shared" si="2"/>
        <v>1</v>
      </c>
      <c r="N11" s="54"/>
      <c r="O11" s="54">
        <f t="shared" si="3"/>
        <v>-1</v>
      </c>
      <c r="P11" s="71">
        <f t="shared" si="4"/>
        <v>0</v>
      </c>
      <c r="Q11" s="69"/>
      <c r="R11" s="77"/>
      <c r="S11" s="79"/>
      <c r="T11" s="81">
        <f t="shared" si="5"/>
        <v>0</v>
      </c>
      <c r="U11" s="83"/>
    </row>
    <row r="12" spans="1:21" s="52" customFormat="1" ht="13.6" customHeight="1" x14ac:dyDescent="0.2">
      <c r="A12" s="22"/>
      <c r="B12" s="57">
        <f t="shared" si="0"/>
        <v>3</v>
      </c>
      <c r="C12" s="72" t="s">
        <v>46</v>
      </c>
      <c r="D12" s="74" t="s">
        <v>55</v>
      </c>
      <c r="E12" s="72" t="s">
        <v>136</v>
      </c>
      <c r="F12" s="55" t="s">
        <v>213</v>
      </c>
      <c r="G12" s="97" t="s">
        <v>255</v>
      </c>
      <c r="H12" s="97"/>
      <c r="I12" s="97"/>
      <c r="J12" s="55">
        <v>26</v>
      </c>
      <c r="K12" s="55">
        <f t="shared" si="1"/>
        <v>26</v>
      </c>
      <c r="L12" s="55">
        <v>0</v>
      </c>
      <c r="M12" s="58">
        <f t="shared" si="2"/>
        <v>26</v>
      </c>
      <c r="N12" s="58"/>
      <c r="O12" s="58">
        <f t="shared" si="3"/>
        <v>-26</v>
      </c>
      <c r="P12" s="70">
        <f t="shared" si="4"/>
        <v>0</v>
      </c>
      <c r="Q12" s="68"/>
      <c r="R12" s="76"/>
      <c r="S12" s="78"/>
      <c r="T12" s="80">
        <f t="shared" si="5"/>
        <v>0</v>
      </c>
      <c r="U12" s="82"/>
    </row>
    <row r="13" spans="1:21" s="52" customFormat="1" ht="13.6" customHeight="1" thickBot="1" x14ac:dyDescent="0.25">
      <c r="A13" s="22"/>
      <c r="B13" s="59">
        <f t="shared" si="0"/>
        <v>4</v>
      </c>
      <c r="C13" s="73" t="s">
        <v>46</v>
      </c>
      <c r="D13" s="75" t="s">
        <v>56</v>
      </c>
      <c r="E13" s="73" t="s">
        <v>137</v>
      </c>
      <c r="F13" s="53" t="s">
        <v>214</v>
      </c>
      <c r="G13" s="98" t="s">
        <v>256</v>
      </c>
      <c r="H13" s="98"/>
      <c r="I13" s="98"/>
      <c r="J13" s="53">
        <v>5</v>
      </c>
      <c r="K13" s="53">
        <f t="shared" si="1"/>
        <v>5</v>
      </c>
      <c r="L13" s="53">
        <v>0</v>
      </c>
      <c r="M13" s="54">
        <f t="shared" si="2"/>
        <v>5</v>
      </c>
      <c r="N13" s="54"/>
      <c r="O13" s="54">
        <f t="shared" si="3"/>
        <v>-5</v>
      </c>
      <c r="P13" s="71">
        <f t="shared" si="4"/>
        <v>0</v>
      </c>
      <c r="Q13" s="69"/>
      <c r="R13" s="77"/>
      <c r="S13" s="79"/>
      <c r="T13" s="81">
        <f t="shared" si="5"/>
        <v>0</v>
      </c>
      <c r="U13" s="83"/>
    </row>
    <row r="14" spans="1:21" s="52" customFormat="1" ht="13.6" customHeight="1" x14ac:dyDescent="0.2">
      <c r="A14" s="22"/>
      <c r="B14" s="57">
        <f t="shared" si="0"/>
        <v>5</v>
      </c>
      <c r="C14" s="72" t="s">
        <v>46</v>
      </c>
      <c r="D14" s="74" t="s">
        <v>57</v>
      </c>
      <c r="E14" s="72" t="s">
        <v>138</v>
      </c>
      <c r="F14" s="55" t="s">
        <v>215</v>
      </c>
      <c r="G14" s="97" t="s">
        <v>257</v>
      </c>
      <c r="H14" s="97"/>
      <c r="I14" s="97"/>
      <c r="J14" s="55">
        <v>7</v>
      </c>
      <c r="K14" s="55">
        <f t="shared" si="1"/>
        <v>7</v>
      </c>
      <c r="L14" s="55">
        <v>0</v>
      </c>
      <c r="M14" s="58">
        <f t="shared" si="2"/>
        <v>7</v>
      </c>
      <c r="N14" s="58"/>
      <c r="O14" s="58">
        <f t="shared" si="3"/>
        <v>-7</v>
      </c>
      <c r="P14" s="70">
        <f t="shared" si="4"/>
        <v>0</v>
      </c>
      <c r="Q14" s="68"/>
      <c r="R14" s="76"/>
      <c r="S14" s="78"/>
      <c r="T14" s="80">
        <f t="shared" si="5"/>
        <v>0</v>
      </c>
      <c r="U14" s="82"/>
    </row>
    <row r="15" spans="1:21" s="52" customFormat="1" ht="13.6" customHeight="1" thickBot="1" x14ac:dyDescent="0.25">
      <c r="A15" s="22"/>
      <c r="B15" s="59">
        <f t="shared" si="0"/>
        <v>6</v>
      </c>
      <c r="C15" s="73" t="s">
        <v>46</v>
      </c>
      <c r="D15" s="75" t="s">
        <v>58</v>
      </c>
      <c r="E15" s="73" t="s">
        <v>137</v>
      </c>
      <c r="F15" s="53" t="s">
        <v>213</v>
      </c>
      <c r="G15" s="98" t="s">
        <v>258</v>
      </c>
      <c r="H15" s="98"/>
      <c r="I15" s="98"/>
      <c r="J15" s="53">
        <v>4</v>
      </c>
      <c r="K15" s="53">
        <f t="shared" si="1"/>
        <v>4</v>
      </c>
      <c r="L15" s="53">
        <v>0</v>
      </c>
      <c r="M15" s="54">
        <f t="shared" si="2"/>
        <v>4</v>
      </c>
      <c r="N15" s="54"/>
      <c r="O15" s="54">
        <f t="shared" si="3"/>
        <v>-4</v>
      </c>
      <c r="P15" s="71">
        <f t="shared" si="4"/>
        <v>0</v>
      </c>
      <c r="Q15" s="69"/>
      <c r="R15" s="77"/>
      <c r="S15" s="79"/>
      <c r="T15" s="81">
        <f t="shared" si="5"/>
        <v>0</v>
      </c>
      <c r="U15" s="83"/>
    </row>
    <row r="16" spans="1:21" s="52" customFormat="1" ht="13.6" customHeight="1" x14ac:dyDescent="0.2">
      <c r="A16" s="22"/>
      <c r="B16" s="57">
        <f t="shared" si="0"/>
        <v>7</v>
      </c>
      <c r="C16" s="72" t="s">
        <v>46</v>
      </c>
      <c r="D16" s="74" t="s">
        <v>59</v>
      </c>
      <c r="E16" s="72" t="s">
        <v>139</v>
      </c>
      <c r="F16" s="55" t="s">
        <v>213</v>
      </c>
      <c r="G16" s="97" t="s">
        <v>259</v>
      </c>
      <c r="H16" s="97"/>
      <c r="I16" s="97"/>
      <c r="J16" s="55">
        <v>16</v>
      </c>
      <c r="K16" s="55">
        <f t="shared" si="1"/>
        <v>16</v>
      </c>
      <c r="L16" s="55">
        <v>0</v>
      </c>
      <c r="M16" s="58">
        <f t="shared" si="2"/>
        <v>16</v>
      </c>
      <c r="N16" s="58"/>
      <c r="O16" s="58">
        <f t="shared" si="3"/>
        <v>-16</v>
      </c>
      <c r="P16" s="70">
        <f t="shared" si="4"/>
        <v>0</v>
      </c>
      <c r="Q16" s="68"/>
      <c r="R16" s="76"/>
      <c r="S16" s="78"/>
      <c r="T16" s="80">
        <f t="shared" si="5"/>
        <v>0</v>
      </c>
      <c r="U16" s="82"/>
    </row>
    <row r="17" spans="1:21" s="52" customFormat="1" ht="13.6" customHeight="1" thickBot="1" x14ac:dyDescent="0.25">
      <c r="A17" s="22"/>
      <c r="B17" s="59">
        <f t="shared" si="0"/>
        <v>8</v>
      </c>
      <c r="C17" s="73" t="s">
        <v>46</v>
      </c>
      <c r="D17" s="75" t="s">
        <v>60</v>
      </c>
      <c r="E17" s="73" t="s">
        <v>140</v>
      </c>
      <c r="F17" s="53" t="s">
        <v>213</v>
      </c>
      <c r="G17" s="98" t="s">
        <v>260</v>
      </c>
      <c r="H17" s="98"/>
      <c r="I17" s="98"/>
      <c r="J17" s="53">
        <v>20</v>
      </c>
      <c r="K17" s="53">
        <f t="shared" si="1"/>
        <v>20</v>
      </c>
      <c r="L17" s="53">
        <v>0</v>
      </c>
      <c r="M17" s="54">
        <f t="shared" si="2"/>
        <v>20</v>
      </c>
      <c r="N17" s="54"/>
      <c r="O17" s="54">
        <f t="shared" si="3"/>
        <v>-20</v>
      </c>
      <c r="P17" s="71">
        <f t="shared" si="4"/>
        <v>0</v>
      </c>
      <c r="Q17" s="69"/>
      <c r="R17" s="77"/>
      <c r="S17" s="79"/>
      <c r="T17" s="81">
        <f t="shared" si="5"/>
        <v>0</v>
      </c>
      <c r="U17" s="83"/>
    </row>
    <row r="18" spans="1:21" s="52" customFormat="1" ht="13.6" customHeight="1" x14ac:dyDescent="0.2">
      <c r="A18" s="22"/>
      <c r="B18" s="57">
        <f t="shared" si="0"/>
        <v>9</v>
      </c>
      <c r="C18" s="72" t="s">
        <v>46</v>
      </c>
      <c r="D18" s="74" t="s">
        <v>61</v>
      </c>
      <c r="E18" s="72" t="s">
        <v>141</v>
      </c>
      <c r="F18" s="55" t="s">
        <v>213</v>
      </c>
      <c r="G18" s="97" t="s">
        <v>261</v>
      </c>
      <c r="H18" s="97"/>
      <c r="I18" s="97"/>
      <c r="J18" s="55">
        <v>1</v>
      </c>
      <c r="K18" s="55">
        <f t="shared" si="1"/>
        <v>1</v>
      </c>
      <c r="L18" s="55">
        <v>0</v>
      </c>
      <c r="M18" s="58">
        <f t="shared" si="2"/>
        <v>1</v>
      </c>
      <c r="N18" s="58"/>
      <c r="O18" s="58">
        <f t="shared" si="3"/>
        <v>-1</v>
      </c>
      <c r="P18" s="70">
        <f t="shared" si="4"/>
        <v>0</v>
      </c>
      <c r="Q18" s="68"/>
      <c r="R18" s="76"/>
      <c r="S18" s="78"/>
      <c r="T18" s="80">
        <f t="shared" si="5"/>
        <v>0</v>
      </c>
      <c r="U18" s="82"/>
    </row>
    <row r="19" spans="1:21" s="52" customFormat="1" ht="13.6" customHeight="1" thickBot="1" x14ac:dyDescent="0.25">
      <c r="A19" s="22"/>
      <c r="B19" s="59">
        <f t="shared" si="0"/>
        <v>10</v>
      </c>
      <c r="C19" s="73" t="s">
        <v>46</v>
      </c>
      <c r="D19" s="75" t="s">
        <v>62</v>
      </c>
      <c r="E19" s="73" t="s">
        <v>142</v>
      </c>
      <c r="F19" s="53" t="s">
        <v>213</v>
      </c>
      <c r="G19" s="98" t="s">
        <v>262</v>
      </c>
      <c r="H19" s="98"/>
      <c r="I19" s="98"/>
      <c r="J19" s="53">
        <v>3</v>
      </c>
      <c r="K19" s="53">
        <f t="shared" si="1"/>
        <v>3</v>
      </c>
      <c r="L19" s="53">
        <v>0</v>
      </c>
      <c r="M19" s="54">
        <f t="shared" si="2"/>
        <v>3</v>
      </c>
      <c r="N19" s="54"/>
      <c r="O19" s="54">
        <f t="shared" si="3"/>
        <v>-3</v>
      </c>
      <c r="P19" s="71">
        <f t="shared" si="4"/>
        <v>0</v>
      </c>
      <c r="Q19" s="69"/>
      <c r="R19" s="77"/>
      <c r="S19" s="79"/>
      <c r="T19" s="81">
        <f t="shared" si="5"/>
        <v>0</v>
      </c>
      <c r="U19" s="83"/>
    </row>
    <row r="20" spans="1:21" s="52" customFormat="1" ht="13.6" customHeight="1" x14ac:dyDescent="0.2">
      <c r="A20" s="22"/>
      <c r="B20" s="57">
        <f t="shared" si="0"/>
        <v>11</v>
      </c>
      <c r="C20" s="72" t="s">
        <v>47</v>
      </c>
      <c r="D20" s="74" t="s">
        <v>63</v>
      </c>
      <c r="E20" s="72" t="s">
        <v>143</v>
      </c>
      <c r="F20" s="55" t="s">
        <v>213</v>
      </c>
      <c r="G20" s="97" t="s">
        <v>263</v>
      </c>
      <c r="H20" s="97"/>
      <c r="I20" s="97"/>
      <c r="J20" s="55">
        <v>3</v>
      </c>
      <c r="K20" s="55">
        <f t="shared" si="1"/>
        <v>3</v>
      </c>
      <c r="L20" s="55">
        <v>0</v>
      </c>
      <c r="M20" s="58">
        <f t="shared" si="2"/>
        <v>3</v>
      </c>
      <c r="N20" s="58"/>
      <c r="O20" s="58">
        <f t="shared" si="3"/>
        <v>-3</v>
      </c>
      <c r="P20" s="70">
        <f t="shared" si="4"/>
        <v>0</v>
      </c>
      <c r="Q20" s="68"/>
      <c r="R20" s="76"/>
      <c r="S20" s="78"/>
      <c r="T20" s="80">
        <f t="shared" si="5"/>
        <v>0</v>
      </c>
      <c r="U20" s="82"/>
    </row>
    <row r="21" spans="1:21" s="52" customFormat="1" ht="13.6" customHeight="1" thickBot="1" x14ac:dyDescent="0.25">
      <c r="A21" s="22"/>
      <c r="B21" s="59">
        <f t="shared" si="0"/>
        <v>12</v>
      </c>
      <c r="C21" s="73" t="s">
        <v>46</v>
      </c>
      <c r="D21" s="75" t="s">
        <v>64</v>
      </c>
      <c r="E21" s="73" t="s">
        <v>136</v>
      </c>
      <c r="F21" s="53" t="s">
        <v>214</v>
      </c>
      <c r="G21" s="98" t="s">
        <v>264</v>
      </c>
      <c r="H21" s="98"/>
      <c r="I21" s="98"/>
      <c r="J21" s="53">
        <v>2</v>
      </c>
      <c r="K21" s="53">
        <f t="shared" si="1"/>
        <v>2</v>
      </c>
      <c r="L21" s="53">
        <v>0</v>
      </c>
      <c r="M21" s="54">
        <f t="shared" si="2"/>
        <v>2</v>
      </c>
      <c r="N21" s="54"/>
      <c r="O21" s="54">
        <f t="shared" si="3"/>
        <v>-2</v>
      </c>
      <c r="P21" s="71">
        <f t="shared" si="4"/>
        <v>0</v>
      </c>
      <c r="Q21" s="69"/>
      <c r="R21" s="77"/>
      <c r="S21" s="79"/>
      <c r="T21" s="81">
        <f t="shared" si="5"/>
        <v>0</v>
      </c>
      <c r="U21" s="83"/>
    </row>
    <row r="22" spans="1:21" s="52" customFormat="1" ht="13.6" customHeight="1" x14ac:dyDescent="0.2">
      <c r="A22" s="22"/>
      <c r="B22" s="57">
        <f t="shared" si="0"/>
        <v>13</v>
      </c>
      <c r="C22" s="72" t="s">
        <v>48</v>
      </c>
      <c r="D22" s="74" t="s">
        <v>65</v>
      </c>
      <c r="E22" s="72" t="s">
        <v>144</v>
      </c>
      <c r="F22" s="55" t="s">
        <v>214</v>
      </c>
      <c r="G22" s="97" t="s">
        <v>265</v>
      </c>
      <c r="H22" s="97"/>
      <c r="I22" s="97"/>
      <c r="J22" s="55">
        <v>2</v>
      </c>
      <c r="K22" s="55">
        <f t="shared" si="1"/>
        <v>2</v>
      </c>
      <c r="L22" s="55">
        <v>0</v>
      </c>
      <c r="M22" s="58">
        <f t="shared" si="2"/>
        <v>2</v>
      </c>
      <c r="N22" s="58"/>
      <c r="O22" s="58">
        <f t="shared" si="3"/>
        <v>-2</v>
      </c>
      <c r="P22" s="70">
        <f t="shared" si="4"/>
        <v>0</v>
      </c>
      <c r="Q22" s="68"/>
      <c r="R22" s="76"/>
      <c r="S22" s="78"/>
      <c r="T22" s="80">
        <f t="shared" si="5"/>
        <v>0</v>
      </c>
      <c r="U22" s="82"/>
    </row>
    <row r="23" spans="1:21" s="52" customFormat="1" ht="13.6" customHeight="1" thickBot="1" x14ac:dyDescent="0.25">
      <c r="A23" s="22"/>
      <c r="B23" s="59">
        <f t="shared" si="0"/>
        <v>14</v>
      </c>
      <c r="C23" s="73" t="s">
        <v>49</v>
      </c>
      <c r="D23" s="75" t="s">
        <v>66</v>
      </c>
      <c r="E23" s="73" t="s">
        <v>145</v>
      </c>
      <c r="F23" s="53" t="s">
        <v>216</v>
      </c>
      <c r="G23" s="98" t="s">
        <v>266</v>
      </c>
      <c r="H23" s="98"/>
      <c r="I23" s="98"/>
      <c r="J23" s="53">
        <v>1</v>
      </c>
      <c r="K23" s="53">
        <f t="shared" si="1"/>
        <v>1</v>
      </c>
      <c r="L23" s="53">
        <v>0</v>
      </c>
      <c r="M23" s="54">
        <f t="shared" si="2"/>
        <v>1</v>
      </c>
      <c r="N23" s="54"/>
      <c r="O23" s="54">
        <f t="shared" si="3"/>
        <v>-1</v>
      </c>
      <c r="P23" s="71">
        <f t="shared" si="4"/>
        <v>0</v>
      </c>
      <c r="Q23" s="69"/>
      <c r="R23" s="77"/>
      <c r="S23" s="79"/>
      <c r="T23" s="81">
        <f t="shared" si="5"/>
        <v>0</v>
      </c>
      <c r="U23" s="83"/>
    </row>
    <row r="24" spans="1:21" s="52" customFormat="1" ht="13.6" customHeight="1" x14ac:dyDescent="0.2">
      <c r="A24" s="22"/>
      <c r="B24" s="57">
        <f t="shared" si="0"/>
        <v>15</v>
      </c>
      <c r="C24" s="72" t="s">
        <v>46</v>
      </c>
      <c r="D24" s="74" t="s">
        <v>67</v>
      </c>
      <c r="E24" s="72" t="s">
        <v>146</v>
      </c>
      <c r="F24" s="55" t="s">
        <v>217</v>
      </c>
      <c r="G24" s="97" t="s">
        <v>267</v>
      </c>
      <c r="H24" s="97"/>
      <c r="I24" s="97"/>
      <c r="J24" s="55">
        <v>3</v>
      </c>
      <c r="K24" s="55">
        <f t="shared" si="1"/>
        <v>3</v>
      </c>
      <c r="L24" s="55">
        <v>0</v>
      </c>
      <c r="M24" s="58">
        <f t="shared" si="2"/>
        <v>3</v>
      </c>
      <c r="N24" s="58"/>
      <c r="O24" s="58">
        <f t="shared" si="3"/>
        <v>-3</v>
      </c>
      <c r="P24" s="70">
        <f t="shared" si="4"/>
        <v>0</v>
      </c>
      <c r="Q24" s="68"/>
      <c r="R24" s="76"/>
      <c r="S24" s="78"/>
      <c r="T24" s="80">
        <f t="shared" si="5"/>
        <v>0</v>
      </c>
      <c r="U24" s="82"/>
    </row>
    <row r="25" spans="1:21" s="52" customFormat="1" ht="13.6" customHeight="1" thickBot="1" x14ac:dyDescent="0.25">
      <c r="A25" s="22"/>
      <c r="B25" s="59">
        <f t="shared" si="0"/>
        <v>16</v>
      </c>
      <c r="C25" s="73" t="s">
        <v>46</v>
      </c>
      <c r="D25" s="75" t="s">
        <v>68</v>
      </c>
      <c r="E25" s="73" t="s">
        <v>147</v>
      </c>
      <c r="F25" s="53" t="s">
        <v>147</v>
      </c>
      <c r="G25" s="98" t="s">
        <v>268</v>
      </c>
      <c r="H25" s="98"/>
      <c r="I25" s="98"/>
      <c r="J25" s="53">
        <v>1</v>
      </c>
      <c r="K25" s="53">
        <f t="shared" si="1"/>
        <v>1</v>
      </c>
      <c r="L25" s="53">
        <v>0</v>
      </c>
      <c r="M25" s="54">
        <f t="shared" si="2"/>
        <v>1</v>
      </c>
      <c r="N25" s="54"/>
      <c r="O25" s="54">
        <f t="shared" si="3"/>
        <v>-1</v>
      </c>
      <c r="P25" s="71">
        <f t="shared" si="4"/>
        <v>0</v>
      </c>
      <c r="Q25" s="69"/>
      <c r="R25" s="77"/>
      <c r="S25" s="79"/>
      <c r="T25" s="81">
        <f t="shared" si="5"/>
        <v>0</v>
      </c>
      <c r="U25" s="83"/>
    </row>
    <row r="26" spans="1:21" s="52" customFormat="1" ht="13.6" customHeight="1" x14ac:dyDescent="0.2">
      <c r="A26" s="22"/>
      <c r="B26" s="57">
        <f t="shared" si="0"/>
        <v>17</v>
      </c>
      <c r="C26" s="72" t="s">
        <v>46</v>
      </c>
      <c r="D26" s="74" t="s">
        <v>69</v>
      </c>
      <c r="E26" s="72" t="s">
        <v>148</v>
      </c>
      <c r="F26" s="55" t="s">
        <v>218</v>
      </c>
      <c r="G26" s="97" t="s">
        <v>269</v>
      </c>
      <c r="H26" s="97"/>
      <c r="I26" s="97"/>
      <c r="J26" s="55">
        <v>1</v>
      </c>
      <c r="K26" s="55">
        <f t="shared" si="1"/>
        <v>1</v>
      </c>
      <c r="L26" s="55">
        <v>0</v>
      </c>
      <c r="M26" s="58">
        <f t="shared" si="2"/>
        <v>1</v>
      </c>
      <c r="N26" s="58"/>
      <c r="O26" s="58">
        <f t="shared" si="3"/>
        <v>-1</v>
      </c>
      <c r="P26" s="70">
        <f t="shared" si="4"/>
        <v>0</v>
      </c>
      <c r="Q26" s="68"/>
      <c r="R26" s="76"/>
      <c r="S26" s="78"/>
      <c r="T26" s="80">
        <f t="shared" si="5"/>
        <v>0</v>
      </c>
      <c r="U26" s="82"/>
    </row>
    <row r="27" spans="1:21" s="52" customFormat="1" ht="13.6" customHeight="1" thickBot="1" x14ac:dyDescent="0.25">
      <c r="A27" s="22"/>
      <c r="B27" s="59">
        <f t="shared" si="0"/>
        <v>18</v>
      </c>
      <c r="C27" s="73" t="s">
        <v>46</v>
      </c>
      <c r="D27" s="75" t="s">
        <v>70</v>
      </c>
      <c r="E27" s="73" t="s">
        <v>149</v>
      </c>
      <c r="F27" s="53" t="s">
        <v>149</v>
      </c>
      <c r="G27" s="98" t="s">
        <v>270</v>
      </c>
      <c r="H27" s="98"/>
      <c r="I27" s="98"/>
      <c r="J27" s="53">
        <v>2</v>
      </c>
      <c r="K27" s="53">
        <f t="shared" si="1"/>
        <v>2</v>
      </c>
      <c r="L27" s="53">
        <v>0</v>
      </c>
      <c r="M27" s="54">
        <f t="shared" si="2"/>
        <v>2</v>
      </c>
      <c r="N27" s="54"/>
      <c r="O27" s="54">
        <f t="shared" si="3"/>
        <v>-2</v>
      </c>
      <c r="P27" s="71">
        <f t="shared" si="4"/>
        <v>0</v>
      </c>
      <c r="Q27" s="69"/>
      <c r="R27" s="77"/>
      <c r="S27" s="79"/>
      <c r="T27" s="81">
        <f t="shared" si="5"/>
        <v>0</v>
      </c>
      <c r="U27" s="83"/>
    </row>
    <row r="28" spans="1:21" s="52" customFormat="1" ht="13.6" customHeight="1" x14ac:dyDescent="0.2">
      <c r="A28" s="22"/>
      <c r="B28" s="57">
        <f t="shared" si="0"/>
        <v>19</v>
      </c>
      <c r="C28" s="72" t="s">
        <v>46</v>
      </c>
      <c r="D28" s="74" t="s">
        <v>71</v>
      </c>
      <c r="E28" s="72" t="s">
        <v>150</v>
      </c>
      <c r="F28" s="55" t="s">
        <v>219</v>
      </c>
      <c r="G28" s="97" t="s">
        <v>271</v>
      </c>
      <c r="H28" s="97"/>
      <c r="I28" s="97"/>
      <c r="J28" s="55">
        <v>12</v>
      </c>
      <c r="K28" s="55">
        <f t="shared" si="1"/>
        <v>12</v>
      </c>
      <c r="L28" s="55">
        <v>0</v>
      </c>
      <c r="M28" s="58">
        <f t="shared" si="2"/>
        <v>12</v>
      </c>
      <c r="N28" s="58"/>
      <c r="O28" s="58">
        <f t="shared" si="3"/>
        <v>-12</v>
      </c>
      <c r="P28" s="70">
        <f t="shared" si="4"/>
        <v>0</v>
      </c>
      <c r="Q28" s="68"/>
      <c r="R28" s="76"/>
      <c r="S28" s="78"/>
      <c r="T28" s="80">
        <f t="shared" si="5"/>
        <v>0</v>
      </c>
      <c r="U28" s="82"/>
    </row>
    <row r="29" spans="1:21" s="52" customFormat="1" ht="13.6" customHeight="1" thickBot="1" x14ac:dyDescent="0.25">
      <c r="A29" s="22"/>
      <c r="B29" s="59">
        <f t="shared" si="0"/>
        <v>20</v>
      </c>
      <c r="C29" s="73" t="s">
        <v>46</v>
      </c>
      <c r="D29" s="75" t="s">
        <v>72</v>
      </c>
      <c r="E29" s="73" t="s">
        <v>151</v>
      </c>
      <c r="F29" s="53" t="s">
        <v>220</v>
      </c>
      <c r="G29" s="98" t="s">
        <v>272</v>
      </c>
      <c r="H29" s="98"/>
      <c r="I29" s="98"/>
      <c r="J29" s="53">
        <v>1</v>
      </c>
      <c r="K29" s="53">
        <f t="shared" si="1"/>
        <v>1</v>
      </c>
      <c r="L29" s="53">
        <v>0</v>
      </c>
      <c r="M29" s="54">
        <f t="shared" si="2"/>
        <v>1</v>
      </c>
      <c r="N29" s="54"/>
      <c r="O29" s="54">
        <f t="shared" si="3"/>
        <v>-1</v>
      </c>
      <c r="P29" s="71">
        <f t="shared" si="4"/>
        <v>0</v>
      </c>
      <c r="Q29" s="69"/>
      <c r="R29" s="77"/>
      <c r="S29" s="79"/>
      <c r="T29" s="81">
        <f t="shared" si="5"/>
        <v>0</v>
      </c>
      <c r="U29" s="83"/>
    </row>
    <row r="30" spans="1:21" s="52" customFormat="1" ht="13.6" customHeight="1" x14ac:dyDescent="0.2">
      <c r="A30" s="22"/>
      <c r="B30" s="57">
        <f t="shared" si="0"/>
        <v>21</v>
      </c>
      <c r="C30" s="72" t="s">
        <v>46</v>
      </c>
      <c r="D30" s="74" t="s">
        <v>73</v>
      </c>
      <c r="E30" s="72" t="s">
        <v>152</v>
      </c>
      <c r="F30" s="55" t="s">
        <v>221</v>
      </c>
      <c r="G30" s="97" t="s">
        <v>273</v>
      </c>
      <c r="H30" s="97"/>
      <c r="I30" s="97"/>
      <c r="J30" s="55">
        <v>6</v>
      </c>
      <c r="K30" s="55">
        <f t="shared" si="1"/>
        <v>6</v>
      </c>
      <c r="L30" s="55">
        <v>0</v>
      </c>
      <c r="M30" s="58">
        <f t="shared" si="2"/>
        <v>6</v>
      </c>
      <c r="N30" s="58"/>
      <c r="O30" s="58">
        <f t="shared" si="3"/>
        <v>-6</v>
      </c>
      <c r="P30" s="70">
        <f t="shared" si="4"/>
        <v>0</v>
      </c>
      <c r="Q30" s="68"/>
      <c r="R30" s="76"/>
      <c r="S30" s="78"/>
      <c r="T30" s="80">
        <f t="shared" si="5"/>
        <v>0</v>
      </c>
      <c r="U30" s="82"/>
    </row>
    <row r="31" spans="1:21" s="52" customFormat="1" ht="13.6" customHeight="1" thickBot="1" x14ac:dyDescent="0.25">
      <c r="A31" s="22"/>
      <c r="B31" s="59">
        <f t="shared" si="0"/>
        <v>22</v>
      </c>
      <c r="C31" s="73" t="s">
        <v>46</v>
      </c>
      <c r="D31" s="75" t="s">
        <v>74</v>
      </c>
      <c r="E31" s="73" t="s">
        <v>153</v>
      </c>
      <c r="F31" s="53" t="s">
        <v>222</v>
      </c>
      <c r="G31" s="98" t="s">
        <v>274</v>
      </c>
      <c r="H31" s="98"/>
      <c r="I31" s="98"/>
      <c r="J31" s="53">
        <v>1</v>
      </c>
      <c r="K31" s="53">
        <f t="shared" si="1"/>
        <v>1</v>
      </c>
      <c r="L31" s="53">
        <v>0</v>
      </c>
      <c r="M31" s="54">
        <f t="shared" si="2"/>
        <v>1</v>
      </c>
      <c r="N31" s="54"/>
      <c r="O31" s="54">
        <f t="shared" si="3"/>
        <v>-1</v>
      </c>
      <c r="P31" s="71">
        <f t="shared" si="4"/>
        <v>0</v>
      </c>
      <c r="Q31" s="69"/>
      <c r="R31" s="77"/>
      <c r="S31" s="79"/>
      <c r="T31" s="81">
        <f t="shared" si="5"/>
        <v>0</v>
      </c>
      <c r="U31" s="83"/>
    </row>
    <row r="32" spans="1:21" s="52" customFormat="1" ht="13.6" customHeight="1" x14ac:dyDescent="0.2">
      <c r="A32" s="22"/>
      <c r="B32" s="57">
        <f t="shared" si="0"/>
        <v>23</v>
      </c>
      <c r="C32" s="72" t="s">
        <v>46</v>
      </c>
      <c r="D32" s="74" t="s">
        <v>75</v>
      </c>
      <c r="E32" s="72" t="s">
        <v>154</v>
      </c>
      <c r="F32" s="55" t="s">
        <v>223</v>
      </c>
      <c r="G32" s="97" t="s">
        <v>275</v>
      </c>
      <c r="H32" s="97"/>
      <c r="I32" s="97"/>
      <c r="J32" s="55">
        <v>1</v>
      </c>
      <c r="K32" s="55">
        <f t="shared" si="1"/>
        <v>1</v>
      </c>
      <c r="L32" s="55">
        <v>0</v>
      </c>
      <c r="M32" s="58">
        <f t="shared" si="2"/>
        <v>1</v>
      </c>
      <c r="N32" s="58"/>
      <c r="O32" s="58">
        <f t="shared" si="3"/>
        <v>-1</v>
      </c>
      <c r="P32" s="70">
        <f t="shared" si="4"/>
        <v>0</v>
      </c>
      <c r="Q32" s="68"/>
      <c r="R32" s="76"/>
      <c r="S32" s="78"/>
      <c r="T32" s="80">
        <f t="shared" si="5"/>
        <v>0</v>
      </c>
      <c r="U32" s="82"/>
    </row>
    <row r="33" spans="1:21" s="52" customFormat="1" ht="13.6" customHeight="1" thickBot="1" x14ac:dyDescent="0.25">
      <c r="A33" s="22"/>
      <c r="B33" s="59">
        <f t="shared" si="0"/>
        <v>24</v>
      </c>
      <c r="C33" s="73" t="s">
        <v>46</v>
      </c>
      <c r="D33" s="75" t="s">
        <v>76</v>
      </c>
      <c r="E33" s="73" t="s">
        <v>155</v>
      </c>
      <c r="F33" s="53" t="s">
        <v>224</v>
      </c>
      <c r="G33" s="98" t="s">
        <v>276</v>
      </c>
      <c r="H33" s="98"/>
      <c r="I33" s="98"/>
      <c r="J33" s="53">
        <v>1</v>
      </c>
      <c r="K33" s="53">
        <f t="shared" si="1"/>
        <v>1</v>
      </c>
      <c r="L33" s="53">
        <v>0</v>
      </c>
      <c r="M33" s="54">
        <f t="shared" si="2"/>
        <v>1</v>
      </c>
      <c r="N33" s="54"/>
      <c r="O33" s="54">
        <f t="shared" si="3"/>
        <v>-1</v>
      </c>
      <c r="P33" s="71">
        <f t="shared" si="4"/>
        <v>0</v>
      </c>
      <c r="Q33" s="69"/>
      <c r="R33" s="77"/>
      <c r="S33" s="79"/>
      <c r="T33" s="81">
        <f t="shared" si="5"/>
        <v>0</v>
      </c>
      <c r="U33" s="83"/>
    </row>
    <row r="34" spans="1:21" s="52" customFormat="1" ht="13.6" customHeight="1" x14ac:dyDescent="0.2">
      <c r="A34" s="22"/>
      <c r="B34" s="57">
        <f t="shared" si="0"/>
        <v>25</v>
      </c>
      <c r="C34" s="72" t="s">
        <v>46</v>
      </c>
      <c r="D34" s="74" t="s">
        <v>77</v>
      </c>
      <c r="E34" s="72" t="s">
        <v>156</v>
      </c>
      <c r="F34" s="55">
        <v>5055503420</v>
      </c>
      <c r="G34" s="97" t="s">
        <v>277</v>
      </c>
      <c r="H34" s="97"/>
      <c r="I34" s="97"/>
      <c r="J34" s="55">
        <v>1</v>
      </c>
      <c r="K34" s="55">
        <f t="shared" si="1"/>
        <v>1</v>
      </c>
      <c r="L34" s="55">
        <v>0</v>
      </c>
      <c r="M34" s="58">
        <f t="shared" si="2"/>
        <v>1</v>
      </c>
      <c r="N34" s="58"/>
      <c r="O34" s="58">
        <f t="shared" si="3"/>
        <v>-1</v>
      </c>
      <c r="P34" s="70">
        <f t="shared" si="4"/>
        <v>0</v>
      </c>
      <c r="Q34" s="68"/>
      <c r="R34" s="76"/>
      <c r="S34" s="78"/>
      <c r="T34" s="80">
        <f t="shared" si="5"/>
        <v>0</v>
      </c>
      <c r="U34" s="82"/>
    </row>
    <row r="35" spans="1:21" s="52" customFormat="1" ht="13.6" customHeight="1" thickBot="1" x14ac:dyDescent="0.25">
      <c r="A35" s="22"/>
      <c r="B35" s="59">
        <f t="shared" si="0"/>
        <v>26</v>
      </c>
      <c r="C35" s="73"/>
      <c r="D35" s="75" t="s">
        <v>78</v>
      </c>
      <c r="E35" s="73" t="s">
        <v>157</v>
      </c>
      <c r="F35" s="53" t="s">
        <v>225</v>
      </c>
      <c r="G35" s="98" t="s">
        <v>278</v>
      </c>
      <c r="H35" s="98"/>
      <c r="I35" s="98"/>
      <c r="J35" s="53">
        <v>1</v>
      </c>
      <c r="K35" s="53">
        <f t="shared" si="1"/>
        <v>1</v>
      </c>
      <c r="L35" s="53">
        <v>0</v>
      </c>
      <c r="M35" s="54">
        <f t="shared" si="2"/>
        <v>1</v>
      </c>
      <c r="N35" s="54"/>
      <c r="O35" s="54">
        <f t="shared" si="3"/>
        <v>-1</v>
      </c>
      <c r="P35" s="71">
        <f t="shared" si="4"/>
        <v>0</v>
      </c>
      <c r="Q35" s="69"/>
      <c r="R35" s="77"/>
      <c r="S35" s="79"/>
      <c r="T35" s="81">
        <f t="shared" si="5"/>
        <v>0</v>
      </c>
      <c r="U35" s="83"/>
    </row>
    <row r="36" spans="1:21" s="52" customFormat="1" ht="13.6" customHeight="1" x14ac:dyDescent="0.2">
      <c r="A36" s="22"/>
      <c r="B36" s="57">
        <f t="shared" si="0"/>
        <v>27</v>
      </c>
      <c r="C36" s="72" t="s">
        <v>46</v>
      </c>
      <c r="D36" s="74" t="s">
        <v>79</v>
      </c>
      <c r="E36" s="72" t="s">
        <v>158</v>
      </c>
      <c r="F36" s="55" t="s">
        <v>226</v>
      </c>
      <c r="G36" s="97" t="s">
        <v>279</v>
      </c>
      <c r="H36" s="97"/>
      <c r="I36" s="97"/>
      <c r="J36" s="55">
        <v>2</v>
      </c>
      <c r="K36" s="55">
        <f t="shared" si="1"/>
        <v>2</v>
      </c>
      <c r="L36" s="55">
        <v>0</v>
      </c>
      <c r="M36" s="58">
        <f t="shared" si="2"/>
        <v>2</v>
      </c>
      <c r="N36" s="58"/>
      <c r="O36" s="58">
        <f t="shared" si="3"/>
        <v>-2</v>
      </c>
      <c r="P36" s="70">
        <f t="shared" si="4"/>
        <v>0</v>
      </c>
      <c r="Q36" s="68"/>
      <c r="R36" s="76"/>
      <c r="S36" s="78"/>
      <c r="T36" s="80">
        <f t="shared" si="5"/>
        <v>0</v>
      </c>
      <c r="U36" s="82"/>
    </row>
    <row r="37" spans="1:21" s="52" customFormat="1" ht="13.6" customHeight="1" thickBot="1" x14ac:dyDescent="0.25">
      <c r="A37" s="22"/>
      <c r="B37" s="59">
        <f t="shared" si="0"/>
        <v>28</v>
      </c>
      <c r="C37" s="73" t="s">
        <v>46</v>
      </c>
      <c r="D37" s="75" t="s">
        <v>80</v>
      </c>
      <c r="E37" s="73" t="s">
        <v>159</v>
      </c>
      <c r="F37" s="53" t="s">
        <v>227</v>
      </c>
      <c r="G37" s="98" t="s">
        <v>280</v>
      </c>
      <c r="H37" s="98"/>
      <c r="I37" s="98"/>
      <c r="J37" s="53">
        <v>1</v>
      </c>
      <c r="K37" s="53">
        <f t="shared" si="1"/>
        <v>1</v>
      </c>
      <c r="L37" s="53">
        <v>0</v>
      </c>
      <c r="M37" s="54">
        <f t="shared" si="2"/>
        <v>1</v>
      </c>
      <c r="N37" s="54"/>
      <c r="O37" s="54">
        <f t="shared" si="3"/>
        <v>-1</v>
      </c>
      <c r="P37" s="71">
        <f t="shared" si="4"/>
        <v>0</v>
      </c>
      <c r="Q37" s="69"/>
      <c r="R37" s="77"/>
      <c r="S37" s="79"/>
      <c r="T37" s="81">
        <f t="shared" si="5"/>
        <v>0</v>
      </c>
      <c r="U37" s="83"/>
    </row>
    <row r="38" spans="1:21" s="52" customFormat="1" ht="13.6" customHeight="1" x14ac:dyDescent="0.2">
      <c r="A38" s="22"/>
      <c r="B38" s="57">
        <f t="shared" si="0"/>
        <v>29</v>
      </c>
      <c r="C38" s="72"/>
      <c r="D38" s="74" t="s">
        <v>81</v>
      </c>
      <c r="E38" s="72" t="s">
        <v>160</v>
      </c>
      <c r="F38" s="55" t="s">
        <v>228</v>
      </c>
      <c r="G38" s="97" t="s">
        <v>281</v>
      </c>
      <c r="H38" s="97"/>
      <c r="I38" s="97"/>
      <c r="J38" s="55">
        <v>2</v>
      </c>
      <c r="K38" s="55">
        <f t="shared" si="1"/>
        <v>2</v>
      </c>
      <c r="L38" s="55">
        <v>0</v>
      </c>
      <c r="M38" s="58">
        <f t="shared" si="2"/>
        <v>2</v>
      </c>
      <c r="N38" s="58"/>
      <c r="O38" s="58">
        <f t="shared" si="3"/>
        <v>-2</v>
      </c>
      <c r="P38" s="70">
        <f t="shared" si="4"/>
        <v>0</v>
      </c>
      <c r="Q38" s="68"/>
      <c r="R38" s="76"/>
      <c r="S38" s="78"/>
      <c r="T38" s="80">
        <f t="shared" si="5"/>
        <v>0</v>
      </c>
      <c r="U38" s="82"/>
    </row>
    <row r="39" spans="1:21" s="52" customFormat="1" ht="13.6" customHeight="1" thickBot="1" x14ac:dyDescent="0.25">
      <c r="A39" s="22"/>
      <c r="B39" s="59">
        <f t="shared" si="0"/>
        <v>30</v>
      </c>
      <c r="C39" s="73" t="s">
        <v>46</v>
      </c>
      <c r="D39" s="75" t="s">
        <v>82</v>
      </c>
      <c r="E39" s="73" t="s">
        <v>161</v>
      </c>
      <c r="F39" s="53" t="s">
        <v>229</v>
      </c>
      <c r="G39" s="98" t="s">
        <v>282</v>
      </c>
      <c r="H39" s="98"/>
      <c r="I39" s="98"/>
      <c r="J39" s="53">
        <v>3</v>
      </c>
      <c r="K39" s="53">
        <f t="shared" si="1"/>
        <v>3</v>
      </c>
      <c r="L39" s="53">
        <v>0</v>
      </c>
      <c r="M39" s="54">
        <f t="shared" si="2"/>
        <v>3</v>
      </c>
      <c r="N39" s="54"/>
      <c r="O39" s="54">
        <f t="shared" si="3"/>
        <v>-3</v>
      </c>
      <c r="P39" s="71">
        <f t="shared" si="4"/>
        <v>0</v>
      </c>
      <c r="Q39" s="69"/>
      <c r="R39" s="77"/>
      <c r="S39" s="79"/>
      <c r="T39" s="81">
        <f t="shared" si="5"/>
        <v>0</v>
      </c>
      <c r="U39" s="83"/>
    </row>
    <row r="40" spans="1:21" s="52" customFormat="1" ht="13.6" customHeight="1" x14ac:dyDescent="0.2">
      <c r="A40" s="22"/>
      <c r="B40" s="57">
        <f t="shared" si="0"/>
        <v>31</v>
      </c>
      <c r="C40" s="72" t="s">
        <v>46</v>
      </c>
      <c r="D40" s="74" t="s">
        <v>83</v>
      </c>
      <c r="E40" s="72" t="s">
        <v>162</v>
      </c>
      <c r="F40" s="55" t="s">
        <v>230</v>
      </c>
      <c r="G40" s="97" t="s">
        <v>283</v>
      </c>
      <c r="H40" s="97"/>
      <c r="I40" s="97"/>
      <c r="J40" s="55">
        <v>1</v>
      </c>
      <c r="K40" s="55">
        <f t="shared" si="1"/>
        <v>1</v>
      </c>
      <c r="L40" s="55">
        <v>0</v>
      </c>
      <c r="M40" s="58">
        <f t="shared" si="2"/>
        <v>1</v>
      </c>
      <c r="N40" s="58"/>
      <c r="O40" s="58">
        <f t="shared" si="3"/>
        <v>-1</v>
      </c>
      <c r="P40" s="70">
        <f t="shared" si="4"/>
        <v>0</v>
      </c>
      <c r="Q40" s="68"/>
      <c r="R40" s="76"/>
      <c r="S40" s="78"/>
      <c r="T40" s="80">
        <f t="shared" si="5"/>
        <v>0</v>
      </c>
      <c r="U40" s="82"/>
    </row>
    <row r="41" spans="1:21" s="52" customFormat="1" ht="13.6" customHeight="1" thickBot="1" x14ac:dyDescent="0.25">
      <c r="A41" s="22"/>
      <c r="B41" s="59">
        <f t="shared" si="0"/>
        <v>32</v>
      </c>
      <c r="C41" s="73" t="s">
        <v>46</v>
      </c>
      <c r="D41" s="75" t="s">
        <v>84</v>
      </c>
      <c r="E41" s="73" t="s">
        <v>163</v>
      </c>
      <c r="F41" s="53" t="s">
        <v>163</v>
      </c>
      <c r="G41" s="98" t="s">
        <v>284</v>
      </c>
      <c r="H41" s="98"/>
      <c r="I41" s="98"/>
      <c r="J41" s="53">
        <v>5</v>
      </c>
      <c r="K41" s="53">
        <f t="shared" si="1"/>
        <v>5</v>
      </c>
      <c r="L41" s="53">
        <v>0</v>
      </c>
      <c r="M41" s="54">
        <f t="shared" si="2"/>
        <v>5</v>
      </c>
      <c r="N41" s="54"/>
      <c r="O41" s="54">
        <f t="shared" si="3"/>
        <v>-5</v>
      </c>
      <c r="P41" s="71">
        <f t="shared" si="4"/>
        <v>0</v>
      </c>
      <c r="Q41" s="69"/>
      <c r="R41" s="77"/>
      <c r="S41" s="79"/>
      <c r="T41" s="81">
        <f t="shared" si="5"/>
        <v>0</v>
      </c>
      <c r="U41" s="83"/>
    </row>
    <row r="42" spans="1:21" s="52" customFormat="1" ht="13.6" customHeight="1" x14ac:dyDescent="0.2">
      <c r="A42" s="22"/>
      <c r="B42" s="57">
        <f t="shared" ref="B42:B73" si="6">ROW(B42) - ROW($B$9)</f>
        <v>33</v>
      </c>
      <c r="C42" s="72"/>
      <c r="D42" s="74" t="s">
        <v>85</v>
      </c>
      <c r="E42" s="72" t="s">
        <v>164</v>
      </c>
      <c r="F42" s="55" t="s">
        <v>231</v>
      </c>
      <c r="G42" s="97" t="s">
        <v>285</v>
      </c>
      <c r="H42" s="97"/>
      <c r="I42" s="97"/>
      <c r="J42" s="55">
        <v>2</v>
      </c>
      <c r="K42" s="55">
        <f t="shared" ref="K42:K73" si="7">IF(G$6&lt;&gt;"", J42*G$6, J42)</f>
        <v>2</v>
      </c>
      <c r="L42" s="55">
        <v>0</v>
      </c>
      <c r="M42" s="58">
        <f t="shared" ref="M42:M73" si="8">IF(L42&lt;K42, K42-L42, 0)</f>
        <v>2</v>
      </c>
      <c r="N42" s="58"/>
      <c r="O42" s="58">
        <f t="shared" ref="O42:O73" si="9">N42-K42+L42</f>
        <v>-2</v>
      </c>
      <c r="P42" s="70">
        <f t="shared" ref="P42:P73" si="10">N42*Q42</f>
        <v>0</v>
      </c>
      <c r="Q42" s="68"/>
      <c r="R42" s="76"/>
      <c r="S42" s="78"/>
      <c r="T42" s="80">
        <f t="shared" ref="T42:T73" si="11">J42*Q42</f>
        <v>0</v>
      </c>
      <c r="U42" s="82"/>
    </row>
    <row r="43" spans="1:21" s="52" customFormat="1" ht="13.6" customHeight="1" thickBot="1" x14ac:dyDescent="0.25">
      <c r="A43" s="22"/>
      <c r="B43" s="59">
        <f t="shared" si="6"/>
        <v>34</v>
      </c>
      <c r="C43" s="73" t="s">
        <v>50</v>
      </c>
      <c r="D43" s="75" t="s">
        <v>86</v>
      </c>
      <c r="E43" s="73" t="s">
        <v>165</v>
      </c>
      <c r="F43" s="53" t="s">
        <v>232</v>
      </c>
      <c r="G43" s="98" t="s">
        <v>286</v>
      </c>
      <c r="H43" s="98"/>
      <c r="I43" s="98"/>
      <c r="J43" s="53">
        <v>8</v>
      </c>
      <c r="K43" s="53">
        <f t="shared" si="7"/>
        <v>8</v>
      </c>
      <c r="L43" s="53">
        <v>0</v>
      </c>
      <c r="M43" s="54">
        <f t="shared" si="8"/>
        <v>8</v>
      </c>
      <c r="N43" s="54"/>
      <c r="O43" s="54">
        <f t="shared" si="9"/>
        <v>-8</v>
      </c>
      <c r="P43" s="71">
        <f t="shared" si="10"/>
        <v>0</v>
      </c>
      <c r="Q43" s="69"/>
      <c r="R43" s="77"/>
      <c r="S43" s="79"/>
      <c r="T43" s="81">
        <f t="shared" si="11"/>
        <v>0</v>
      </c>
      <c r="U43" s="83"/>
    </row>
    <row r="44" spans="1:21" s="52" customFormat="1" ht="13.6" customHeight="1" x14ac:dyDescent="0.2">
      <c r="A44" s="22"/>
      <c r="B44" s="57">
        <f t="shared" si="6"/>
        <v>35</v>
      </c>
      <c r="C44" s="72" t="s">
        <v>46</v>
      </c>
      <c r="D44" s="74" t="s">
        <v>87</v>
      </c>
      <c r="E44" s="72" t="s">
        <v>166</v>
      </c>
      <c r="F44" s="55" t="s">
        <v>232</v>
      </c>
      <c r="G44" s="97" t="s">
        <v>287</v>
      </c>
      <c r="H44" s="97"/>
      <c r="I44" s="97"/>
      <c r="J44" s="55">
        <v>13</v>
      </c>
      <c r="K44" s="55">
        <f t="shared" si="7"/>
        <v>13</v>
      </c>
      <c r="L44" s="55">
        <v>0</v>
      </c>
      <c r="M44" s="58">
        <f t="shared" si="8"/>
        <v>13</v>
      </c>
      <c r="N44" s="58"/>
      <c r="O44" s="58">
        <f t="shared" si="9"/>
        <v>-13</v>
      </c>
      <c r="P44" s="70">
        <f t="shared" si="10"/>
        <v>0</v>
      </c>
      <c r="Q44" s="68"/>
      <c r="R44" s="76"/>
      <c r="S44" s="78"/>
      <c r="T44" s="80">
        <f t="shared" si="11"/>
        <v>0</v>
      </c>
      <c r="U44" s="82"/>
    </row>
    <row r="45" spans="1:21" s="52" customFormat="1" ht="13.6" customHeight="1" thickBot="1" x14ac:dyDescent="0.25">
      <c r="A45" s="22"/>
      <c r="B45" s="59">
        <f t="shared" si="6"/>
        <v>36</v>
      </c>
      <c r="C45" s="73" t="s">
        <v>46</v>
      </c>
      <c r="D45" s="75" t="s">
        <v>88</v>
      </c>
      <c r="E45" s="73" t="s">
        <v>167</v>
      </c>
      <c r="F45" s="53" t="s">
        <v>232</v>
      </c>
      <c r="G45" s="98" t="s">
        <v>288</v>
      </c>
      <c r="H45" s="98"/>
      <c r="I45" s="98"/>
      <c r="J45" s="53">
        <v>10</v>
      </c>
      <c r="K45" s="53">
        <f t="shared" si="7"/>
        <v>10</v>
      </c>
      <c r="L45" s="53">
        <v>0</v>
      </c>
      <c r="M45" s="54">
        <f t="shared" si="8"/>
        <v>10</v>
      </c>
      <c r="N45" s="54"/>
      <c r="O45" s="54">
        <f t="shared" si="9"/>
        <v>-10</v>
      </c>
      <c r="P45" s="71">
        <f t="shared" si="10"/>
        <v>0</v>
      </c>
      <c r="Q45" s="69"/>
      <c r="R45" s="77"/>
      <c r="S45" s="79"/>
      <c r="T45" s="81">
        <f t="shared" si="11"/>
        <v>0</v>
      </c>
      <c r="U45" s="83"/>
    </row>
    <row r="46" spans="1:21" s="52" customFormat="1" ht="13.6" customHeight="1" x14ac:dyDescent="0.2">
      <c r="A46" s="22"/>
      <c r="B46" s="57">
        <f t="shared" si="6"/>
        <v>37</v>
      </c>
      <c r="C46" s="72" t="s">
        <v>46</v>
      </c>
      <c r="D46" s="74" t="s">
        <v>89</v>
      </c>
      <c r="E46" s="72" t="s">
        <v>168</v>
      </c>
      <c r="F46" s="55" t="s">
        <v>232</v>
      </c>
      <c r="G46" s="97" t="s">
        <v>289</v>
      </c>
      <c r="H46" s="97"/>
      <c r="I46" s="97"/>
      <c r="J46" s="55">
        <v>3</v>
      </c>
      <c r="K46" s="55">
        <f t="shared" si="7"/>
        <v>3</v>
      </c>
      <c r="L46" s="55">
        <v>0</v>
      </c>
      <c r="M46" s="58">
        <f t="shared" si="8"/>
        <v>3</v>
      </c>
      <c r="N46" s="58"/>
      <c r="O46" s="58">
        <f t="shared" si="9"/>
        <v>-3</v>
      </c>
      <c r="P46" s="70">
        <f t="shared" si="10"/>
        <v>0</v>
      </c>
      <c r="Q46" s="68"/>
      <c r="R46" s="76"/>
      <c r="S46" s="78"/>
      <c r="T46" s="80">
        <f t="shared" si="11"/>
        <v>0</v>
      </c>
      <c r="U46" s="82"/>
    </row>
    <row r="47" spans="1:21" s="52" customFormat="1" ht="13.6" customHeight="1" thickBot="1" x14ac:dyDescent="0.25">
      <c r="A47" s="22"/>
      <c r="B47" s="59">
        <f t="shared" si="6"/>
        <v>38</v>
      </c>
      <c r="C47" s="73" t="s">
        <v>46</v>
      </c>
      <c r="D47" s="75" t="s">
        <v>90</v>
      </c>
      <c r="E47" s="73" t="s">
        <v>169</v>
      </c>
      <c r="F47" s="53" t="s">
        <v>232</v>
      </c>
      <c r="G47" s="98" t="s">
        <v>290</v>
      </c>
      <c r="H47" s="98"/>
      <c r="I47" s="98"/>
      <c r="J47" s="53">
        <v>5</v>
      </c>
      <c r="K47" s="53">
        <f t="shared" si="7"/>
        <v>5</v>
      </c>
      <c r="L47" s="53">
        <v>0</v>
      </c>
      <c r="M47" s="54">
        <f t="shared" si="8"/>
        <v>5</v>
      </c>
      <c r="N47" s="54"/>
      <c r="O47" s="54">
        <f t="shared" si="9"/>
        <v>-5</v>
      </c>
      <c r="P47" s="71">
        <f t="shared" si="10"/>
        <v>0</v>
      </c>
      <c r="Q47" s="69"/>
      <c r="R47" s="77"/>
      <c r="S47" s="79"/>
      <c r="T47" s="81">
        <f t="shared" si="11"/>
        <v>0</v>
      </c>
      <c r="U47" s="83"/>
    </row>
    <row r="48" spans="1:21" s="52" customFormat="1" ht="13.6" customHeight="1" x14ac:dyDescent="0.2">
      <c r="A48" s="22"/>
      <c r="B48" s="57">
        <f t="shared" si="6"/>
        <v>39</v>
      </c>
      <c r="C48" s="72" t="s">
        <v>46</v>
      </c>
      <c r="D48" s="74" t="s">
        <v>91</v>
      </c>
      <c r="E48" s="72" t="s">
        <v>170</v>
      </c>
      <c r="F48" s="55" t="s">
        <v>232</v>
      </c>
      <c r="G48" s="97" t="s">
        <v>291</v>
      </c>
      <c r="H48" s="97"/>
      <c r="I48" s="97"/>
      <c r="J48" s="55">
        <v>2</v>
      </c>
      <c r="K48" s="55">
        <f t="shared" si="7"/>
        <v>2</v>
      </c>
      <c r="L48" s="55">
        <v>0</v>
      </c>
      <c r="M48" s="58">
        <f t="shared" si="8"/>
        <v>2</v>
      </c>
      <c r="N48" s="58"/>
      <c r="O48" s="58">
        <f t="shared" si="9"/>
        <v>-2</v>
      </c>
      <c r="P48" s="70">
        <f t="shared" si="10"/>
        <v>0</v>
      </c>
      <c r="Q48" s="68"/>
      <c r="R48" s="76"/>
      <c r="S48" s="78"/>
      <c r="T48" s="80">
        <f t="shared" si="11"/>
        <v>0</v>
      </c>
      <c r="U48" s="82"/>
    </row>
    <row r="49" spans="1:21" s="52" customFormat="1" ht="13.6" customHeight="1" thickBot="1" x14ac:dyDescent="0.25">
      <c r="A49" s="22"/>
      <c r="B49" s="59">
        <f t="shared" si="6"/>
        <v>40</v>
      </c>
      <c r="C49" s="73" t="s">
        <v>46</v>
      </c>
      <c r="D49" s="75" t="s">
        <v>92</v>
      </c>
      <c r="E49" s="73" t="s">
        <v>167</v>
      </c>
      <c r="F49" s="53" t="s">
        <v>233</v>
      </c>
      <c r="G49" s="98" t="s">
        <v>292</v>
      </c>
      <c r="H49" s="98"/>
      <c r="I49" s="98"/>
      <c r="J49" s="53">
        <v>3</v>
      </c>
      <c r="K49" s="53">
        <f t="shared" si="7"/>
        <v>3</v>
      </c>
      <c r="L49" s="53">
        <v>0</v>
      </c>
      <c r="M49" s="54">
        <f t="shared" si="8"/>
        <v>3</v>
      </c>
      <c r="N49" s="54"/>
      <c r="O49" s="54">
        <f t="shared" si="9"/>
        <v>-3</v>
      </c>
      <c r="P49" s="71">
        <f t="shared" si="10"/>
        <v>0</v>
      </c>
      <c r="Q49" s="69"/>
      <c r="R49" s="77"/>
      <c r="S49" s="79"/>
      <c r="T49" s="81">
        <f t="shared" si="11"/>
        <v>0</v>
      </c>
      <c r="U49" s="83"/>
    </row>
    <row r="50" spans="1:21" s="52" customFormat="1" ht="13.6" customHeight="1" x14ac:dyDescent="0.2">
      <c r="A50" s="22"/>
      <c r="B50" s="57">
        <f t="shared" si="6"/>
        <v>41</v>
      </c>
      <c r="C50" s="72" t="s">
        <v>46</v>
      </c>
      <c r="D50" s="74" t="s">
        <v>93</v>
      </c>
      <c r="E50" s="72" t="s">
        <v>171</v>
      </c>
      <c r="F50" s="55" t="s">
        <v>232</v>
      </c>
      <c r="G50" s="97" t="s">
        <v>293</v>
      </c>
      <c r="H50" s="97"/>
      <c r="I50" s="97"/>
      <c r="J50" s="55">
        <v>4</v>
      </c>
      <c r="K50" s="55">
        <f t="shared" si="7"/>
        <v>4</v>
      </c>
      <c r="L50" s="55">
        <v>0</v>
      </c>
      <c r="M50" s="58">
        <f t="shared" si="8"/>
        <v>4</v>
      </c>
      <c r="N50" s="58"/>
      <c r="O50" s="58">
        <f t="shared" si="9"/>
        <v>-4</v>
      </c>
      <c r="P50" s="70">
        <f t="shared" si="10"/>
        <v>0</v>
      </c>
      <c r="Q50" s="68"/>
      <c r="R50" s="76"/>
      <c r="S50" s="78"/>
      <c r="T50" s="80">
        <f t="shared" si="11"/>
        <v>0</v>
      </c>
      <c r="U50" s="82"/>
    </row>
    <row r="51" spans="1:21" s="52" customFormat="1" ht="13.6" customHeight="1" thickBot="1" x14ac:dyDescent="0.25">
      <c r="A51" s="22"/>
      <c r="B51" s="59">
        <f t="shared" si="6"/>
        <v>42</v>
      </c>
      <c r="C51" s="73" t="s">
        <v>46</v>
      </c>
      <c r="D51" s="75" t="s">
        <v>94</v>
      </c>
      <c r="E51" s="73" t="s">
        <v>172</v>
      </c>
      <c r="F51" s="53" t="s">
        <v>232</v>
      </c>
      <c r="G51" s="98" t="s">
        <v>294</v>
      </c>
      <c r="H51" s="98"/>
      <c r="I51" s="98"/>
      <c r="J51" s="53">
        <v>3</v>
      </c>
      <c r="K51" s="53">
        <f t="shared" si="7"/>
        <v>3</v>
      </c>
      <c r="L51" s="53">
        <v>0</v>
      </c>
      <c r="M51" s="54">
        <f t="shared" si="8"/>
        <v>3</v>
      </c>
      <c r="N51" s="54"/>
      <c r="O51" s="54">
        <f t="shared" si="9"/>
        <v>-3</v>
      </c>
      <c r="P51" s="71">
        <f t="shared" si="10"/>
        <v>0</v>
      </c>
      <c r="Q51" s="69"/>
      <c r="R51" s="77"/>
      <c r="S51" s="79"/>
      <c r="T51" s="81">
        <f t="shared" si="11"/>
        <v>0</v>
      </c>
      <c r="U51" s="83"/>
    </row>
    <row r="52" spans="1:21" s="52" customFormat="1" ht="13.6" customHeight="1" x14ac:dyDescent="0.2">
      <c r="A52" s="22"/>
      <c r="B52" s="57">
        <f t="shared" si="6"/>
        <v>43</v>
      </c>
      <c r="C52" s="72" t="s">
        <v>46</v>
      </c>
      <c r="D52" s="74" t="s">
        <v>95</v>
      </c>
      <c r="E52" s="72" t="s">
        <v>173</v>
      </c>
      <c r="F52" s="55" t="s">
        <v>232</v>
      </c>
      <c r="G52" s="97" t="s">
        <v>295</v>
      </c>
      <c r="H52" s="97"/>
      <c r="I52" s="97"/>
      <c r="J52" s="55">
        <v>1</v>
      </c>
      <c r="K52" s="55">
        <f t="shared" si="7"/>
        <v>1</v>
      </c>
      <c r="L52" s="55">
        <v>0</v>
      </c>
      <c r="M52" s="58">
        <f t="shared" si="8"/>
        <v>1</v>
      </c>
      <c r="N52" s="58"/>
      <c r="O52" s="58">
        <f t="shared" si="9"/>
        <v>-1</v>
      </c>
      <c r="P52" s="70">
        <f t="shared" si="10"/>
        <v>0</v>
      </c>
      <c r="Q52" s="68"/>
      <c r="R52" s="76"/>
      <c r="S52" s="78"/>
      <c r="T52" s="80">
        <f t="shared" si="11"/>
        <v>0</v>
      </c>
      <c r="U52" s="82"/>
    </row>
    <row r="53" spans="1:21" s="52" customFormat="1" ht="13.6" customHeight="1" thickBot="1" x14ac:dyDescent="0.25">
      <c r="A53" s="22"/>
      <c r="B53" s="59">
        <f t="shared" si="6"/>
        <v>44</v>
      </c>
      <c r="C53" s="73" t="s">
        <v>51</v>
      </c>
      <c r="D53" s="75" t="s">
        <v>96</v>
      </c>
      <c r="E53" s="73" t="s">
        <v>174</v>
      </c>
      <c r="F53" s="53" t="s">
        <v>232</v>
      </c>
      <c r="G53" s="98" t="s">
        <v>296</v>
      </c>
      <c r="H53" s="98"/>
      <c r="I53" s="98"/>
      <c r="J53" s="53">
        <v>1</v>
      </c>
      <c r="K53" s="53">
        <f t="shared" si="7"/>
        <v>1</v>
      </c>
      <c r="L53" s="53">
        <v>0</v>
      </c>
      <c r="M53" s="54">
        <f t="shared" si="8"/>
        <v>1</v>
      </c>
      <c r="N53" s="54"/>
      <c r="O53" s="54">
        <f t="shared" si="9"/>
        <v>-1</v>
      </c>
      <c r="P53" s="71">
        <f t="shared" si="10"/>
        <v>0</v>
      </c>
      <c r="Q53" s="69"/>
      <c r="R53" s="77"/>
      <c r="S53" s="79"/>
      <c r="T53" s="81">
        <f t="shared" si="11"/>
        <v>0</v>
      </c>
      <c r="U53" s="83"/>
    </row>
    <row r="54" spans="1:21" s="52" customFormat="1" ht="13.6" customHeight="1" x14ac:dyDescent="0.2">
      <c r="A54" s="22"/>
      <c r="B54" s="57">
        <f t="shared" si="6"/>
        <v>45</v>
      </c>
      <c r="C54" s="72" t="s">
        <v>46</v>
      </c>
      <c r="D54" s="74" t="s">
        <v>97</v>
      </c>
      <c r="E54" s="72">
        <v>330</v>
      </c>
      <c r="F54" s="55" t="s">
        <v>232</v>
      </c>
      <c r="G54" s="97" t="s">
        <v>297</v>
      </c>
      <c r="H54" s="97"/>
      <c r="I54" s="97"/>
      <c r="J54" s="55">
        <v>1</v>
      </c>
      <c r="K54" s="55">
        <f t="shared" si="7"/>
        <v>1</v>
      </c>
      <c r="L54" s="55">
        <v>0</v>
      </c>
      <c r="M54" s="58">
        <f t="shared" si="8"/>
        <v>1</v>
      </c>
      <c r="N54" s="58"/>
      <c r="O54" s="58">
        <f t="shared" si="9"/>
        <v>-1</v>
      </c>
      <c r="P54" s="70">
        <f t="shared" si="10"/>
        <v>0</v>
      </c>
      <c r="Q54" s="68"/>
      <c r="R54" s="76"/>
      <c r="S54" s="78"/>
      <c r="T54" s="80">
        <f t="shared" si="11"/>
        <v>0</v>
      </c>
      <c r="U54" s="82"/>
    </row>
    <row r="55" spans="1:21" s="52" customFormat="1" ht="13.6" customHeight="1" thickBot="1" x14ac:dyDescent="0.25">
      <c r="A55" s="22"/>
      <c r="B55" s="59">
        <f t="shared" si="6"/>
        <v>46</v>
      </c>
      <c r="C55" s="73" t="s">
        <v>46</v>
      </c>
      <c r="D55" s="75" t="s">
        <v>98</v>
      </c>
      <c r="E55" s="73" t="s">
        <v>175</v>
      </c>
      <c r="F55" s="53" t="s">
        <v>232</v>
      </c>
      <c r="G55" s="98" t="s">
        <v>298</v>
      </c>
      <c r="H55" s="98"/>
      <c r="I55" s="98"/>
      <c r="J55" s="53">
        <v>3</v>
      </c>
      <c r="K55" s="53">
        <f t="shared" si="7"/>
        <v>3</v>
      </c>
      <c r="L55" s="53">
        <v>0</v>
      </c>
      <c r="M55" s="54">
        <f t="shared" si="8"/>
        <v>3</v>
      </c>
      <c r="N55" s="54"/>
      <c r="O55" s="54">
        <f t="shared" si="9"/>
        <v>-3</v>
      </c>
      <c r="P55" s="71">
        <f t="shared" si="10"/>
        <v>0</v>
      </c>
      <c r="Q55" s="69"/>
      <c r="R55" s="77"/>
      <c r="S55" s="79"/>
      <c r="T55" s="81">
        <f t="shared" si="11"/>
        <v>0</v>
      </c>
      <c r="U55" s="83"/>
    </row>
    <row r="56" spans="1:21" s="52" customFormat="1" ht="13.6" customHeight="1" x14ac:dyDescent="0.2">
      <c r="A56" s="22"/>
      <c r="B56" s="57">
        <f t="shared" si="6"/>
        <v>47</v>
      </c>
      <c r="C56" s="72" t="s">
        <v>46</v>
      </c>
      <c r="D56" s="74" t="s">
        <v>99</v>
      </c>
      <c r="E56" s="72" t="s">
        <v>176</v>
      </c>
      <c r="F56" s="55" t="s">
        <v>232</v>
      </c>
      <c r="G56" s="97" t="s">
        <v>299</v>
      </c>
      <c r="H56" s="97"/>
      <c r="I56" s="97"/>
      <c r="J56" s="55">
        <v>3</v>
      </c>
      <c r="K56" s="55">
        <f t="shared" si="7"/>
        <v>3</v>
      </c>
      <c r="L56" s="55">
        <v>0</v>
      </c>
      <c r="M56" s="58">
        <f t="shared" si="8"/>
        <v>3</v>
      </c>
      <c r="N56" s="58"/>
      <c r="O56" s="58">
        <f t="shared" si="9"/>
        <v>-3</v>
      </c>
      <c r="P56" s="70">
        <f t="shared" si="10"/>
        <v>0</v>
      </c>
      <c r="Q56" s="68"/>
      <c r="R56" s="76"/>
      <c r="S56" s="78"/>
      <c r="T56" s="80">
        <f t="shared" si="11"/>
        <v>0</v>
      </c>
      <c r="U56" s="82"/>
    </row>
    <row r="57" spans="1:21" s="52" customFormat="1" ht="13.6" customHeight="1" thickBot="1" x14ac:dyDescent="0.25">
      <c r="A57" s="22"/>
      <c r="B57" s="59">
        <f t="shared" si="6"/>
        <v>48</v>
      </c>
      <c r="C57" s="73" t="s">
        <v>46</v>
      </c>
      <c r="D57" s="75" t="s">
        <v>100</v>
      </c>
      <c r="E57" s="73">
        <v>33</v>
      </c>
      <c r="F57" s="53" t="s">
        <v>232</v>
      </c>
      <c r="G57" s="98" t="s">
        <v>300</v>
      </c>
      <c r="H57" s="98"/>
      <c r="I57" s="98"/>
      <c r="J57" s="53">
        <v>1</v>
      </c>
      <c r="K57" s="53">
        <f t="shared" si="7"/>
        <v>1</v>
      </c>
      <c r="L57" s="53">
        <v>0</v>
      </c>
      <c r="M57" s="54">
        <f t="shared" si="8"/>
        <v>1</v>
      </c>
      <c r="N57" s="54"/>
      <c r="O57" s="54">
        <f t="shared" si="9"/>
        <v>-1</v>
      </c>
      <c r="P57" s="71">
        <f t="shared" si="10"/>
        <v>0</v>
      </c>
      <c r="Q57" s="69"/>
      <c r="R57" s="77"/>
      <c r="S57" s="79"/>
      <c r="T57" s="81">
        <f t="shared" si="11"/>
        <v>0</v>
      </c>
      <c r="U57" s="83"/>
    </row>
    <row r="58" spans="1:21" s="52" customFormat="1" ht="13.6" customHeight="1" x14ac:dyDescent="0.2">
      <c r="A58" s="22"/>
      <c r="B58" s="57">
        <f t="shared" si="6"/>
        <v>49</v>
      </c>
      <c r="C58" s="72" t="s">
        <v>46</v>
      </c>
      <c r="D58" s="74" t="s">
        <v>101</v>
      </c>
      <c r="E58" s="72" t="s">
        <v>177</v>
      </c>
      <c r="F58" s="55" t="s">
        <v>232</v>
      </c>
      <c r="G58" s="97" t="s">
        <v>301</v>
      </c>
      <c r="H58" s="97"/>
      <c r="I58" s="97"/>
      <c r="J58" s="55">
        <v>1</v>
      </c>
      <c r="K58" s="55">
        <f t="shared" si="7"/>
        <v>1</v>
      </c>
      <c r="L58" s="55">
        <v>0</v>
      </c>
      <c r="M58" s="58">
        <f t="shared" si="8"/>
        <v>1</v>
      </c>
      <c r="N58" s="58"/>
      <c r="O58" s="58">
        <f t="shared" si="9"/>
        <v>-1</v>
      </c>
      <c r="P58" s="70">
        <f t="shared" si="10"/>
        <v>0</v>
      </c>
      <c r="Q58" s="68"/>
      <c r="R58" s="76"/>
      <c r="S58" s="78"/>
      <c r="T58" s="80">
        <f t="shared" si="11"/>
        <v>0</v>
      </c>
      <c r="U58" s="82"/>
    </row>
    <row r="59" spans="1:21" s="52" customFormat="1" ht="13.6" customHeight="1" thickBot="1" x14ac:dyDescent="0.25">
      <c r="A59" s="22"/>
      <c r="B59" s="59">
        <f t="shared" si="6"/>
        <v>50</v>
      </c>
      <c r="C59" s="73" t="s">
        <v>46</v>
      </c>
      <c r="D59" s="75" t="s">
        <v>102</v>
      </c>
      <c r="E59" s="73" t="s">
        <v>178</v>
      </c>
      <c r="F59" s="53" t="s">
        <v>232</v>
      </c>
      <c r="G59" s="98" t="s">
        <v>302</v>
      </c>
      <c r="H59" s="98"/>
      <c r="I59" s="98"/>
      <c r="J59" s="53">
        <v>1</v>
      </c>
      <c r="K59" s="53">
        <f t="shared" si="7"/>
        <v>1</v>
      </c>
      <c r="L59" s="53">
        <v>0</v>
      </c>
      <c r="M59" s="54">
        <f t="shared" si="8"/>
        <v>1</v>
      </c>
      <c r="N59" s="54"/>
      <c r="O59" s="54">
        <f t="shared" si="9"/>
        <v>-1</v>
      </c>
      <c r="P59" s="71">
        <f t="shared" si="10"/>
        <v>0</v>
      </c>
      <c r="Q59" s="69"/>
      <c r="R59" s="77"/>
      <c r="S59" s="79"/>
      <c r="T59" s="81">
        <f t="shared" si="11"/>
        <v>0</v>
      </c>
      <c r="U59" s="83"/>
    </row>
    <row r="60" spans="1:21" s="52" customFormat="1" ht="13.6" customHeight="1" x14ac:dyDescent="0.2">
      <c r="A60" s="22"/>
      <c r="B60" s="57">
        <f t="shared" si="6"/>
        <v>51</v>
      </c>
      <c r="C60" s="72" t="s">
        <v>46</v>
      </c>
      <c r="D60" s="74" t="s">
        <v>103</v>
      </c>
      <c r="E60" s="72" t="s">
        <v>179</v>
      </c>
      <c r="F60" s="55" t="s">
        <v>232</v>
      </c>
      <c r="G60" s="97" t="s">
        <v>303</v>
      </c>
      <c r="H60" s="97"/>
      <c r="I60" s="97"/>
      <c r="J60" s="55">
        <v>4</v>
      </c>
      <c r="K60" s="55">
        <f t="shared" si="7"/>
        <v>4</v>
      </c>
      <c r="L60" s="55">
        <v>0</v>
      </c>
      <c r="M60" s="58">
        <f t="shared" si="8"/>
        <v>4</v>
      </c>
      <c r="N60" s="58"/>
      <c r="O60" s="58">
        <f t="shared" si="9"/>
        <v>-4</v>
      </c>
      <c r="P60" s="70">
        <f t="shared" si="10"/>
        <v>0</v>
      </c>
      <c r="Q60" s="68"/>
      <c r="R60" s="76"/>
      <c r="S60" s="78"/>
      <c r="T60" s="80">
        <f t="shared" si="11"/>
        <v>0</v>
      </c>
      <c r="U60" s="82"/>
    </row>
    <row r="61" spans="1:21" s="52" customFormat="1" ht="13.6" customHeight="1" thickBot="1" x14ac:dyDescent="0.25">
      <c r="A61" s="22"/>
      <c r="B61" s="59">
        <f t="shared" si="6"/>
        <v>52</v>
      </c>
      <c r="C61" s="73" t="s">
        <v>46</v>
      </c>
      <c r="D61" s="75" t="s">
        <v>104</v>
      </c>
      <c r="E61" s="73" t="s">
        <v>180</v>
      </c>
      <c r="F61" s="53" t="s">
        <v>232</v>
      </c>
      <c r="G61" s="98" t="s">
        <v>304</v>
      </c>
      <c r="H61" s="98"/>
      <c r="I61" s="98"/>
      <c r="J61" s="53">
        <v>2</v>
      </c>
      <c r="K61" s="53">
        <f t="shared" si="7"/>
        <v>2</v>
      </c>
      <c r="L61" s="53">
        <v>0</v>
      </c>
      <c r="M61" s="54">
        <f t="shared" si="8"/>
        <v>2</v>
      </c>
      <c r="N61" s="54"/>
      <c r="O61" s="54">
        <f t="shared" si="9"/>
        <v>-2</v>
      </c>
      <c r="P61" s="71">
        <f t="shared" si="10"/>
        <v>0</v>
      </c>
      <c r="Q61" s="69"/>
      <c r="R61" s="77"/>
      <c r="S61" s="79"/>
      <c r="T61" s="81">
        <f t="shared" si="11"/>
        <v>0</v>
      </c>
      <c r="U61" s="83"/>
    </row>
    <row r="62" spans="1:21" s="52" customFormat="1" ht="13.6" customHeight="1" x14ac:dyDescent="0.2">
      <c r="A62" s="22"/>
      <c r="B62" s="57">
        <f t="shared" si="6"/>
        <v>53</v>
      </c>
      <c r="C62" s="72" t="s">
        <v>46</v>
      </c>
      <c r="D62" s="74" t="s">
        <v>105</v>
      </c>
      <c r="E62" s="72" t="s">
        <v>181</v>
      </c>
      <c r="F62" s="55" t="s">
        <v>232</v>
      </c>
      <c r="G62" s="97" t="s">
        <v>305</v>
      </c>
      <c r="H62" s="97"/>
      <c r="I62" s="97"/>
      <c r="J62" s="55">
        <v>1</v>
      </c>
      <c r="K62" s="55">
        <f t="shared" si="7"/>
        <v>1</v>
      </c>
      <c r="L62" s="55">
        <v>0</v>
      </c>
      <c r="M62" s="58">
        <f t="shared" si="8"/>
        <v>1</v>
      </c>
      <c r="N62" s="58"/>
      <c r="O62" s="58">
        <f t="shared" si="9"/>
        <v>-1</v>
      </c>
      <c r="P62" s="70">
        <f t="shared" si="10"/>
        <v>0</v>
      </c>
      <c r="Q62" s="68"/>
      <c r="R62" s="76"/>
      <c r="S62" s="78"/>
      <c r="T62" s="80">
        <f t="shared" si="11"/>
        <v>0</v>
      </c>
      <c r="U62" s="82"/>
    </row>
    <row r="63" spans="1:21" s="52" customFormat="1" ht="13.6" customHeight="1" thickBot="1" x14ac:dyDescent="0.25">
      <c r="A63" s="22"/>
      <c r="B63" s="59">
        <f t="shared" si="6"/>
        <v>54</v>
      </c>
      <c r="C63" s="73" t="s">
        <v>46</v>
      </c>
      <c r="D63" s="75" t="s">
        <v>106</v>
      </c>
      <c r="E63" s="73" t="s">
        <v>182</v>
      </c>
      <c r="F63" s="53" t="s">
        <v>232</v>
      </c>
      <c r="G63" s="98" t="s">
        <v>306</v>
      </c>
      <c r="H63" s="98"/>
      <c r="I63" s="98"/>
      <c r="J63" s="53">
        <v>2</v>
      </c>
      <c r="K63" s="53">
        <f t="shared" si="7"/>
        <v>2</v>
      </c>
      <c r="L63" s="53">
        <v>0</v>
      </c>
      <c r="M63" s="54">
        <f t="shared" si="8"/>
        <v>2</v>
      </c>
      <c r="N63" s="54"/>
      <c r="O63" s="54">
        <f t="shared" si="9"/>
        <v>-2</v>
      </c>
      <c r="P63" s="71">
        <f t="shared" si="10"/>
        <v>0</v>
      </c>
      <c r="Q63" s="69"/>
      <c r="R63" s="77"/>
      <c r="S63" s="79"/>
      <c r="T63" s="81">
        <f t="shared" si="11"/>
        <v>0</v>
      </c>
      <c r="U63" s="83"/>
    </row>
    <row r="64" spans="1:21" s="52" customFormat="1" ht="13.6" customHeight="1" x14ac:dyDescent="0.2">
      <c r="A64" s="22"/>
      <c r="B64" s="57">
        <f t="shared" si="6"/>
        <v>55</v>
      </c>
      <c r="C64" s="72" t="s">
        <v>46</v>
      </c>
      <c r="D64" s="74" t="s">
        <v>107</v>
      </c>
      <c r="E64" s="72" t="s">
        <v>183</v>
      </c>
      <c r="F64" s="55" t="s">
        <v>232</v>
      </c>
      <c r="G64" s="97" t="s">
        <v>307</v>
      </c>
      <c r="H64" s="97"/>
      <c r="I64" s="97"/>
      <c r="J64" s="55">
        <v>1</v>
      </c>
      <c r="K64" s="55">
        <f t="shared" si="7"/>
        <v>1</v>
      </c>
      <c r="L64" s="55">
        <v>0</v>
      </c>
      <c r="M64" s="58">
        <f t="shared" si="8"/>
        <v>1</v>
      </c>
      <c r="N64" s="58"/>
      <c r="O64" s="58">
        <f t="shared" si="9"/>
        <v>-1</v>
      </c>
      <c r="P64" s="70">
        <f t="shared" si="10"/>
        <v>0</v>
      </c>
      <c r="Q64" s="68"/>
      <c r="R64" s="76"/>
      <c r="S64" s="78"/>
      <c r="T64" s="80">
        <f t="shared" si="11"/>
        <v>0</v>
      </c>
      <c r="U64" s="82"/>
    </row>
    <row r="65" spans="1:21" s="52" customFormat="1" ht="13.6" customHeight="1" thickBot="1" x14ac:dyDescent="0.25">
      <c r="A65" s="22"/>
      <c r="B65" s="59">
        <f t="shared" si="6"/>
        <v>56</v>
      </c>
      <c r="C65" s="73" t="s">
        <v>46</v>
      </c>
      <c r="D65" s="75" t="s">
        <v>108</v>
      </c>
      <c r="E65" s="73" t="s">
        <v>184</v>
      </c>
      <c r="F65" s="53" t="s">
        <v>184</v>
      </c>
      <c r="G65" s="98" t="s">
        <v>308</v>
      </c>
      <c r="H65" s="98"/>
      <c r="I65" s="98"/>
      <c r="J65" s="53">
        <v>3</v>
      </c>
      <c r="K65" s="53">
        <f t="shared" si="7"/>
        <v>3</v>
      </c>
      <c r="L65" s="53">
        <v>0</v>
      </c>
      <c r="M65" s="54">
        <f t="shared" si="8"/>
        <v>3</v>
      </c>
      <c r="N65" s="54"/>
      <c r="O65" s="54">
        <f t="shared" si="9"/>
        <v>-3</v>
      </c>
      <c r="P65" s="71">
        <f t="shared" si="10"/>
        <v>0</v>
      </c>
      <c r="Q65" s="69"/>
      <c r="R65" s="77"/>
      <c r="S65" s="79"/>
      <c r="T65" s="81">
        <f t="shared" si="11"/>
        <v>0</v>
      </c>
      <c r="U65" s="83"/>
    </row>
    <row r="66" spans="1:21" s="52" customFormat="1" ht="13.6" customHeight="1" x14ac:dyDescent="0.2">
      <c r="A66" s="22"/>
      <c r="B66" s="57">
        <f t="shared" si="6"/>
        <v>57</v>
      </c>
      <c r="C66" s="72" t="s">
        <v>46</v>
      </c>
      <c r="D66" s="74" t="s">
        <v>109</v>
      </c>
      <c r="E66" s="72" t="s">
        <v>185</v>
      </c>
      <c r="F66" s="55" t="s">
        <v>234</v>
      </c>
      <c r="G66" s="97" t="s">
        <v>309</v>
      </c>
      <c r="H66" s="97"/>
      <c r="I66" s="97"/>
      <c r="J66" s="55">
        <v>1</v>
      </c>
      <c r="K66" s="55">
        <f t="shared" si="7"/>
        <v>1</v>
      </c>
      <c r="L66" s="55">
        <v>0</v>
      </c>
      <c r="M66" s="58">
        <f t="shared" si="8"/>
        <v>1</v>
      </c>
      <c r="N66" s="58"/>
      <c r="O66" s="58">
        <f t="shared" si="9"/>
        <v>-1</v>
      </c>
      <c r="P66" s="70">
        <f t="shared" si="10"/>
        <v>0</v>
      </c>
      <c r="Q66" s="68"/>
      <c r="R66" s="76"/>
      <c r="S66" s="78"/>
      <c r="T66" s="80">
        <f t="shared" si="11"/>
        <v>0</v>
      </c>
      <c r="U66" s="82"/>
    </row>
    <row r="67" spans="1:21" s="52" customFormat="1" ht="13.6" customHeight="1" thickBot="1" x14ac:dyDescent="0.25">
      <c r="A67" s="22"/>
      <c r="B67" s="59">
        <f t="shared" si="6"/>
        <v>58</v>
      </c>
      <c r="C67" s="73" t="s">
        <v>46</v>
      </c>
      <c r="D67" s="75" t="s">
        <v>110</v>
      </c>
      <c r="E67" s="73" t="s">
        <v>186</v>
      </c>
      <c r="F67" s="53" t="s">
        <v>235</v>
      </c>
      <c r="G67" s="98" t="s">
        <v>310</v>
      </c>
      <c r="H67" s="98"/>
      <c r="I67" s="98"/>
      <c r="J67" s="53">
        <v>1</v>
      </c>
      <c r="K67" s="53">
        <f t="shared" si="7"/>
        <v>1</v>
      </c>
      <c r="L67" s="53">
        <v>0</v>
      </c>
      <c r="M67" s="54">
        <f t="shared" si="8"/>
        <v>1</v>
      </c>
      <c r="N67" s="54"/>
      <c r="O67" s="54">
        <f t="shared" si="9"/>
        <v>-1</v>
      </c>
      <c r="P67" s="71">
        <f t="shared" si="10"/>
        <v>0</v>
      </c>
      <c r="Q67" s="69"/>
      <c r="R67" s="77"/>
      <c r="S67" s="79"/>
      <c r="T67" s="81">
        <f t="shared" si="11"/>
        <v>0</v>
      </c>
      <c r="U67" s="83"/>
    </row>
    <row r="68" spans="1:21" s="52" customFormat="1" ht="13.6" customHeight="1" x14ac:dyDescent="0.2">
      <c r="A68" s="22"/>
      <c r="B68" s="57">
        <f t="shared" si="6"/>
        <v>59</v>
      </c>
      <c r="C68" s="72"/>
      <c r="D68" s="74" t="s">
        <v>111</v>
      </c>
      <c r="E68" s="72" t="s">
        <v>187</v>
      </c>
      <c r="F68" s="55" t="s">
        <v>235</v>
      </c>
      <c r="G68" s="97" t="s">
        <v>311</v>
      </c>
      <c r="H68" s="97"/>
      <c r="I68" s="97"/>
      <c r="J68" s="55">
        <v>1</v>
      </c>
      <c r="K68" s="55">
        <f t="shared" si="7"/>
        <v>1</v>
      </c>
      <c r="L68" s="55">
        <v>0</v>
      </c>
      <c r="M68" s="58">
        <f t="shared" si="8"/>
        <v>1</v>
      </c>
      <c r="N68" s="58"/>
      <c r="O68" s="58">
        <f t="shared" si="9"/>
        <v>-1</v>
      </c>
      <c r="P68" s="70">
        <f t="shared" si="10"/>
        <v>0</v>
      </c>
      <c r="Q68" s="68"/>
      <c r="R68" s="76"/>
      <c r="S68" s="78"/>
      <c r="T68" s="80">
        <f t="shared" si="11"/>
        <v>0</v>
      </c>
      <c r="U68" s="82"/>
    </row>
    <row r="69" spans="1:21" s="52" customFormat="1" ht="13.6" customHeight="1" thickBot="1" x14ac:dyDescent="0.25">
      <c r="A69" s="22"/>
      <c r="B69" s="59">
        <f t="shared" si="6"/>
        <v>60</v>
      </c>
      <c r="C69" s="73" t="s">
        <v>46</v>
      </c>
      <c r="D69" s="75" t="s">
        <v>112</v>
      </c>
      <c r="E69" s="73" t="s">
        <v>188</v>
      </c>
      <c r="F69" s="53" t="s">
        <v>236</v>
      </c>
      <c r="G69" s="98" t="s">
        <v>312</v>
      </c>
      <c r="H69" s="98"/>
      <c r="I69" s="98"/>
      <c r="J69" s="53">
        <v>4</v>
      </c>
      <c r="K69" s="53">
        <f t="shared" si="7"/>
        <v>4</v>
      </c>
      <c r="L69" s="53">
        <v>0</v>
      </c>
      <c r="M69" s="54">
        <f t="shared" si="8"/>
        <v>4</v>
      </c>
      <c r="N69" s="54"/>
      <c r="O69" s="54">
        <f t="shared" si="9"/>
        <v>-4</v>
      </c>
      <c r="P69" s="71">
        <f t="shared" si="10"/>
        <v>0</v>
      </c>
      <c r="Q69" s="69"/>
      <c r="R69" s="77"/>
      <c r="S69" s="79"/>
      <c r="T69" s="81">
        <f t="shared" si="11"/>
        <v>0</v>
      </c>
      <c r="U69" s="83"/>
    </row>
    <row r="70" spans="1:21" s="52" customFormat="1" ht="13.6" customHeight="1" x14ac:dyDescent="0.2">
      <c r="A70" s="22"/>
      <c r="B70" s="57">
        <f t="shared" si="6"/>
        <v>61</v>
      </c>
      <c r="C70" s="72" t="s">
        <v>46</v>
      </c>
      <c r="D70" s="74" t="s">
        <v>113</v>
      </c>
      <c r="E70" s="72" t="s">
        <v>189</v>
      </c>
      <c r="F70" s="55" t="s">
        <v>237</v>
      </c>
      <c r="G70" s="97" t="s">
        <v>313</v>
      </c>
      <c r="H70" s="97"/>
      <c r="I70" s="97"/>
      <c r="J70" s="55">
        <v>3</v>
      </c>
      <c r="K70" s="55">
        <f t="shared" si="7"/>
        <v>3</v>
      </c>
      <c r="L70" s="55">
        <v>0</v>
      </c>
      <c r="M70" s="58">
        <f t="shared" si="8"/>
        <v>3</v>
      </c>
      <c r="N70" s="58"/>
      <c r="O70" s="58">
        <f t="shared" si="9"/>
        <v>-3</v>
      </c>
      <c r="P70" s="70">
        <f t="shared" si="10"/>
        <v>0</v>
      </c>
      <c r="Q70" s="68"/>
      <c r="R70" s="76"/>
      <c r="S70" s="78"/>
      <c r="T70" s="80">
        <f t="shared" si="11"/>
        <v>0</v>
      </c>
      <c r="U70" s="82"/>
    </row>
    <row r="71" spans="1:21" s="52" customFormat="1" ht="13.6" customHeight="1" thickBot="1" x14ac:dyDescent="0.25">
      <c r="A71" s="22"/>
      <c r="B71" s="59">
        <f t="shared" si="6"/>
        <v>62</v>
      </c>
      <c r="C71" s="73" t="s">
        <v>46</v>
      </c>
      <c r="D71" s="75" t="s">
        <v>114</v>
      </c>
      <c r="E71" s="73" t="s">
        <v>190</v>
      </c>
      <c r="F71" s="53" t="s">
        <v>236</v>
      </c>
      <c r="G71" s="98" t="s">
        <v>314</v>
      </c>
      <c r="H71" s="98"/>
      <c r="I71" s="98"/>
      <c r="J71" s="53">
        <v>2</v>
      </c>
      <c r="K71" s="53">
        <f t="shared" si="7"/>
        <v>2</v>
      </c>
      <c r="L71" s="53">
        <v>0</v>
      </c>
      <c r="M71" s="54">
        <f t="shared" si="8"/>
        <v>2</v>
      </c>
      <c r="N71" s="54"/>
      <c r="O71" s="54">
        <f t="shared" si="9"/>
        <v>-2</v>
      </c>
      <c r="P71" s="71">
        <f t="shared" si="10"/>
        <v>0</v>
      </c>
      <c r="Q71" s="69"/>
      <c r="R71" s="77"/>
      <c r="S71" s="79"/>
      <c r="T71" s="81">
        <f t="shared" si="11"/>
        <v>0</v>
      </c>
      <c r="U71" s="83"/>
    </row>
    <row r="72" spans="1:21" s="52" customFormat="1" ht="13.6" customHeight="1" x14ac:dyDescent="0.2">
      <c r="A72" s="22"/>
      <c r="B72" s="57">
        <f t="shared" si="6"/>
        <v>63</v>
      </c>
      <c r="C72" s="72" t="s">
        <v>46</v>
      </c>
      <c r="D72" s="74" t="s">
        <v>115</v>
      </c>
      <c r="E72" s="72" t="s">
        <v>191</v>
      </c>
      <c r="F72" s="55" t="s">
        <v>238</v>
      </c>
      <c r="G72" s="97" t="s">
        <v>315</v>
      </c>
      <c r="H72" s="97"/>
      <c r="I72" s="97"/>
      <c r="J72" s="55">
        <v>1</v>
      </c>
      <c r="K72" s="55">
        <f t="shared" si="7"/>
        <v>1</v>
      </c>
      <c r="L72" s="55">
        <v>0</v>
      </c>
      <c r="M72" s="58">
        <f t="shared" si="8"/>
        <v>1</v>
      </c>
      <c r="N72" s="58"/>
      <c r="O72" s="58">
        <f t="shared" si="9"/>
        <v>-1</v>
      </c>
      <c r="P72" s="70">
        <f t="shared" si="10"/>
        <v>0</v>
      </c>
      <c r="Q72" s="68"/>
      <c r="R72" s="76"/>
      <c r="S72" s="78"/>
      <c r="T72" s="80">
        <f t="shared" si="11"/>
        <v>0</v>
      </c>
      <c r="U72" s="82"/>
    </row>
    <row r="73" spans="1:21" s="52" customFormat="1" ht="13.6" customHeight="1" thickBot="1" x14ac:dyDescent="0.25">
      <c r="A73" s="22"/>
      <c r="B73" s="59">
        <f t="shared" si="6"/>
        <v>64</v>
      </c>
      <c r="C73" s="73" t="s">
        <v>46</v>
      </c>
      <c r="D73" s="75" t="s">
        <v>116</v>
      </c>
      <c r="E73" s="73" t="s">
        <v>192</v>
      </c>
      <c r="F73" s="53" t="s">
        <v>239</v>
      </c>
      <c r="G73" s="98" t="s">
        <v>316</v>
      </c>
      <c r="H73" s="98"/>
      <c r="I73" s="98"/>
      <c r="J73" s="53">
        <v>1</v>
      </c>
      <c r="K73" s="53">
        <f t="shared" si="7"/>
        <v>1</v>
      </c>
      <c r="L73" s="53">
        <v>0</v>
      </c>
      <c r="M73" s="54">
        <f t="shared" si="8"/>
        <v>1</v>
      </c>
      <c r="N73" s="54"/>
      <c r="O73" s="54">
        <f t="shared" si="9"/>
        <v>-1</v>
      </c>
      <c r="P73" s="71">
        <f t="shared" si="10"/>
        <v>0</v>
      </c>
      <c r="Q73" s="69"/>
      <c r="R73" s="77"/>
      <c r="S73" s="79"/>
      <c r="T73" s="81">
        <f t="shared" si="11"/>
        <v>0</v>
      </c>
      <c r="U73" s="83"/>
    </row>
    <row r="74" spans="1:21" s="52" customFormat="1" ht="13.6" customHeight="1" x14ac:dyDescent="0.2">
      <c r="A74" s="22"/>
      <c r="B74" s="57">
        <f t="shared" ref="B74:B90" si="12">ROW(B74) - ROW($B$9)</f>
        <v>65</v>
      </c>
      <c r="C74" s="72" t="s">
        <v>46</v>
      </c>
      <c r="D74" s="74" t="s">
        <v>117</v>
      </c>
      <c r="E74" s="72" t="s">
        <v>193</v>
      </c>
      <c r="F74" s="55" t="s">
        <v>240</v>
      </c>
      <c r="G74" s="97" t="s">
        <v>317</v>
      </c>
      <c r="H74" s="97"/>
      <c r="I74" s="97"/>
      <c r="J74" s="55">
        <v>1</v>
      </c>
      <c r="K74" s="55">
        <f t="shared" ref="K74:K105" si="13">IF(G$6&lt;&gt;"", J74*G$6, J74)</f>
        <v>1</v>
      </c>
      <c r="L74" s="55">
        <v>0</v>
      </c>
      <c r="M74" s="58">
        <f t="shared" ref="M74:M105" si="14">IF(L74&lt;K74, K74-L74, 0)</f>
        <v>1</v>
      </c>
      <c r="N74" s="58"/>
      <c r="O74" s="58">
        <f t="shared" ref="O74:O105" si="15">N74-K74+L74</f>
        <v>-1</v>
      </c>
      <c r="P74" s="70">
        <f t="shared" ref="P74:P105" si="16">N74*Q74</f>
        <v>0</v>
      </c>
      <c r="Q74" s="68"/>
      <c r="R74" s="76"/>
      <c r="S74" s="78"/>
      <c r="T74" s="80">
        <f t="shared" ref="T74:T90" si="17">J74*Q74</f>
        <v>0</v>
      </c>
      <c r="U74" s="82"/>
    </row>
    <row r="75" spans="1:21" s="52" customFormat="1" ht="13.6" customHeight="1" thickBot="1" x14ac:dyDescent="0.25">
      <c r="A75" s="22"/>
      <c r="B75" s="59">
        <f t="shared" si="12"/>
        <v>66</v>
      </c>
      <c r="C75" s="73" t="s">
        <v>46</v>
      </c>
      <c r="D75" s="75" t="s">
        <v>118</v>
      </c>
      <c r="E75" s="73" t="s">
        <v>194</v>
      </c>
      <c r="F75" s="53" t="s">
        <v>241</v>
      </c>
      <c r="G75" s="98" t="s">
        <v>318</v>
      </c>
      <c r="H75" s="98"/>
      <c r="I75" s="98"/>
      <c r="J75" s="53">
        <v>1</v>
      </c>
      <c r="K75" s="53">
        <f t="shared" si="13"/>
        <v>1</v>
      </c>
      <c r="L75" s="53">
        <v>0</v>
      </c>
      <c r="M75" s="54">
        <f t="shared" si="14"/>
        <v>1</v>
      </c>
      <c r="N75" s="54"/>
      <c r="O75" s="54">
        <f t="shared" si="15"/>
        <v>-1</v>
      </c>
      <c r="P75" s="71">
        <f t="shared" si="16"/>
        <v>0</v>
      </c>
      <c r="Q75" s="69"/>
      <c r="R75" s="77"/>
      <c r="S75" s="79"/>
      <c r="T75" s="81">
        <f t="shared" si="17"/>
        <v>0</v>
      </c>
      <c r="U75" s="83"/>
    </row>
    <row r="76" spans="1:21" s="52" customFormat="1" ht="13.6" customHeight="1" x14ac:dyDescent="0.2">
      <c r="A76" s="22"/>
      <c r="B76" s="57">
        <f t="shared" si="12"/>
        <v>67</v>
      </c>
      <c r="C76" s="72" t="s">
        <v>46</v>
      </c>
      <c r="D76" s="74" t="s">
        <v>119</v>
      </c>
      <c r="E76" s="72" t="s">
        <v>195</v>
      </c>
      <c r="F76" s="55" t="s">
        <v>242</v>
      </c>
      <c r="G76" s="97" t="s">
        <v>319</v>
      </c>
      <c r="H76" s="97"/>
      <c r="I76" s="97"/>
      <c r="J76" s="55">
        <v>1</v>
      </c>
      <c r="K76" s="55">
        <f t="shared" si="13"/>
        <v>1</v>
      </c>
      <c r="L76" s="55">
        <v>0</v>
      </c>
      <c r="M76" s="58">
        <f t="shared" si="14"/>
        <v>1</v>
      </c>
      <c r="N76" s="58"/>
      <c r="O76" s="58">
        <f t="shared" si="15"/>
        <v>-1</v>
      </c>
      <c r="P76" s="70">
        <f t="shared" si="16"/>
        <v>0</v>
      </c>
      <c r="Q76" s="68"/>
      <c r="R76" s="76"/>
      <c r="S76" s="78"/>
      <c r="T76" s="80">
        <f t="shared" si="17"/>
        <v>0</v>
      </c>
      <c r="U76" s="82"/>
    </row>
    <row r="77" spans="1:21" s="52" customFormat="1" ht="13.6" customHeight="1" thickBot="1" x14ac:dyDescent="0.25">
      <c r="A77" s="22"/>
      <c r="B77" s="59">
        <f t="shared" si="12"/>
        <v>68</v>
      </c>
      <c r="C77" s="73" t="s">
        <v>46</v>
      </c>
      <c r="D77" s="75" t="s">
        <v>120</v>
      </c>
      <c r="E77" s="73" t="s">
        <v>196</v>
      </c>
      <c r="F77" s="53" t="s">
        <v>243</v>
      </c>
      <c r="G77" s="98" t="s">
        <v>320</v>
      </c>
      <c r="H77" s="98"/>
      <c r="I77" s="98"/>
      <c r="J77" s="53">
        <v>1</v>
      </c>
      <c r="K77" s="53">
        <f t="shared" si="13"/>
        <v>1</v>
      </c>
      <c r="L77" s="53">
        <v>0</v>
      </c>
      <c r="M77" s="54">
        <f t="shared" si="14"/>
        <v>1</v>
      </c>
      <c r="N77" s="54"/>
      <c r="O77" s="54">
        <f t="shared" si="15"/>
        <v>-1</v>
      </c>
      <c r="P77" s="71">
        <f t="shared" si="16"/>
        <v>0</v>
      </c>
      <c r="Q77" s="69"/>
      <c r="R77" s="77"/>
      <c r="S77" s="79"/>
      <c r="T77" s="81">
        <f t="shared" si="17"/>
        <v>0</v>
      </c>
      <c r="U77" s="83"/>
    </row>
    <row r="78" spans="1:21" s="52" customFormat="1" ht="13.6" customHeight="1" x14ac:dyDescent="0.2">
      <c r="A78" s="22"/>
      <c r="B78" s="57">
        <f t="shared" si="12"/>
        <v>69</v>
      </c>
      <c r="C78" s="72" t="s">
        <v>46</v>
      </c>
      <c r="D78" s="74" t="s">
        <v>121</v>
      </c>
      <c r="E78" s="72" t="s">
        <v>197</v>
      </c>
      <c r="F78" s="55" t="s">
        <v>244</v>
      </c>
      <c r="G78" s="97" t="s">
        <v>321</v>
      </c>
      <c r="H78" s="97"/>
      <c r="I78" s="97"/>
      <c r="J78" s="55">
        <v>1</v>
      </c>
      <c r="K78" s="55">
        <f t="shared" si="13"/>
        <v>1</v>
      </c>
      <c r="L78" s="55">
        <v>0</v>
      </c>
      <c r="M78" s="58">
        <f t="shared" si="14"/>
        <v>1</v>
      </c>
      <c r="N78" s="58"/>
      <c r="O78" s="58">
        <f t="shared" si="15"/>
        <v>-1</v>
      </c>
      <c r="P78" s="70">
        <f t="shared" si="16"/>
        <v>0</v>
      </c>
      <c r="Q78" s="68"/>
      <c r="R78" s="76"/>
      <c r="S78" s="78"/>
      <c r="T78" s="80">
        <f t="shared" si="17"/>
        <v>0</v>
      </c>
      <c r="U78" s="82"/>
    </row>
    <row r="79" spans="1:21" s="52" customFormat="1" ht="13.6" customHeight="1" thickBot="1" x14ac:dyDescent="0.25">
      <c r="A79" s="22"/>
      <c r="B79" s="59">
        <f t="shared" si="12"/>
        <v>70</v>
      </c>
      <c r="C79" s="73" t="s">
        <v>46</v>
      </c>
      <c r="D79" s="75" t="s">
        <v>122</v>
      </c>
      <c r="E79" s="73" t="s">
        <v>198</v>
      </c>
      <c r="F79" s="53" t="s">
        <v>236</v>
      </c>
      <c r="G79" s="98" t="s">
        <v>322</v>
      </c>
      <c r="H79" s="98"/>
      <c r="I79" s="98"/>
      <c r="J79" s="53">
        <v>1</v>
      </c>
      <c r="K79" s="53">
        <f t="shared" si="13"/>
        <v>1</v>
      </c>
      <c r="L79" s="53">
        <v>0</v>
      </c>
      <c r="M79" s="54">
        <f t="shared" si="14"/>
        <v>1</v>
      </c>
      <c r="N79" s="54"/>
      <c r="O79" s="54">
        <f t="shared" si="15"/>
        <v>-1</v>
      </c>
      <c r="P79" s="71">
        <f t="shared" si="16"/>
        <v>0</v>
      </c>
      <c r="Q79" s="69"/>
      <c r="R79" s="77"/>
      <c r="S79" s="79"/>
      <c r="T79" s="81">
        <f t="shared" si="17"/>
        <v>0</v>
      </c>
      <c r="U79" s="83"/>
    </row>
    <row r="80" spans="1:21" s="52" customFormat="1" ht="13.6" customHeight="1" x14ac:dyDescent="0.2">
      <c r="A80" s="22"/>
      <c r="B80" s="57">
        <f t="shared" si="12"/>
        <v>71</v>
      </c>
      <c r="C80" s="72" t="s">
        <v>46</v>
      </c>
      <c r="D80" s="74" t="s">
        <v>123</v>
      </c>
      <c r="E80" s="72" t="s">
        <v>199</v>
      </c>
      <c r="F80" s="55" t="s">
        <v>245</v>
      </c>
      <c r="G80" s="97" t="s">
        <v>323</v>
      </c>
      <c r="H80" s="97"/>
      <c r="I80" s="97"/>
      <c r="J80" s="55">
        <v>1</v>
      </c>
      <c r="K80" s="55">
        <f t="shared" si="13"/>
        <v>1</v>
      </c>
      <c r="L80" s="55">
        <v>0</v>
      </c>
      <c r="M80" s="58">
        <f t="shared" si="14"/>
        <v>1</v>
      </c>
      <c r="N80" s="58"/>
      <c r="O80" s="58">
        <f t="shared" si="15"/>
        <v>-1</v>
      </c>
      <c r="P80" s="70">
        <f t="shared" si="16"/>
        <v>0</v>
      </c>
      <c r="Q80" s="68"/>
      <c r="R80" s="76"/>
      <c r="S80" s="78"/>
      <c r="T80" s="80">
        <f t="shared" si="17"/>
        <v>0</v>
      </c>
      <c r="U80" s="82"/>
    </row>
    <row r="81" spans="1:21" s="52" customFormat="1" ht="13.6" customHeight="1" thickBot="1" x14ac:dyDescent="0.25">
      <c r="A81" s="22"/>
      <c r="B81" s="59">
        <f t="shared" si="12"/>
        <v>72</v>
      </c>
      <c r="C81" s="73" t="s">
        <v>46</v>
      </c>
      <c r="D81" s="75" t="s">
        <v>124</v>
      </c>
      <c r="E81" s="73" t="s">
        <v>200</v>
      </c>
      <c r="F81" s="53" t="s">
        <v>246</v>
      </c>
      <c r="G81" s="98" t="s">
        <v>324</v>
      </c>
      <c r="H81" s="98"/>
      <c r="I81" s="98"/>
      <c r="J81" s="53">
        <v>2</v>
      </c>
      <c r="K81" s="53">
        <f t="shared" si="13"/>
        <v>2</v>
      </c>
      <c r="L81" s="53">
        <v>0</v>
      </c>
      <c r="M81" s="54">
        <f t="shared" si="14"/>
        <v>2</v>
      </c>
      <c r="N81" s="54"/>
      <c r="O81" s="54">
        <f t="shared" si="15"/>
        <v>-2</v>
      </c>
      <c r="P81" s="71">
        <f t="shared" si="16"/>
        <v>0</v>
      </c>
      <c r="Q81" s="69"/>
      <c r="R81" s="77"/>
      <c r="S81" s="79"/>
      <c r="T81" s="81">
        <f t="shared" si="17"/>
        <v>0</v>
      </c>
      <c r="U81" s="83"/>
    </row>
    <row r="82" spans="1:21" s="52" customFormat="1" ht="13.6" customHeight="1" x14ac:dyDescent="0.2">
      <c r="A82" s="22"/>
      <c r="B82" s="57">
        <f t="shared" si="12"/>
        <v>73</v>
      </c>
      <c r="C82" s="72" t="s">
        <v>46</v>
      </c>
      <c r="D82" s="74" t="s">
        <v>125</v>
      </c>
      <c r="E82" s="72" t="s">
        <v>201</v>
      </c>
      <c r="F82" s="55" t="s">
        <v>247</v>
      </c>
      <c r="G82" s="97" t="s">
        <v>325</v>
      </c>
      <c r="H82" s="97"/>
      <c r="I82" s="97"/>
      <c r="J82" s="55">
        <v>1</v>
      </c>
      <c r="K82" s="55">
        <f t="shared" si="13"/>
        <v>1</v>
      </c>
      <c r="L82" s="55">
        <v>0</v>
      </c>
      <c r="M82" s="58">
        <f t="shared" si="14"/>
        <v>1</v>
      </c>
      <c r="N82" s="58"/>
      <c r="O82" s="58">
        <f t="shared" si="15"/>
        <v>-1</v>
      </c>
      <c r="P82" s="70">
        <f t="shared" si="16"/>
        <v>0</v>
      </c>
      <c r="Q82" s="68"/>
      <c r="R82" s="76"/>
      <c r="S82" s="78"/>
      <c r="T82" s="80">
        <f t="shared" si="17"/>
        <v>0</v>
      </c>
      <c r="U82" s="82"/>
    </row>
    <row r="83" spans="1:21" s="52" customFormat="1" ht="13.6" customHeight="1" thickBot="1" x14ac:dyDescent="0.25">
      <c r="A83" s="22"/>
      <c r="B83" s="59">
        <f t="shared" si="12"/>
        <v>74</v>
      </c>
      <c r="C83" s="73" t="s">
        <v>46</v>
      </c>
      <c r="D83" s="75" t="s">
        <v>126</v>
      </c>
      <c r="E83" s="73" t="s">
        <v>202</v>
      </c>
      <c r="F83" s="53" t="s">
        <v>236</v>
      </c>
      <c r="G83" s="98" t="s">
        <v>312</v>
      </c>
      <c r="H83" s="98"/>
      <c r="I83" s="98"/>
      <c r="J83" s="53">
        <v>1</v>
      </c>
      <c r="K83" s="53">
        <f t="shared" si="13"/>
        <v>1</v>
      </c>
      <c r="L83" s="53">
        <v>0</v>
      </c>
      <c r="M83" s="54">
        <f t="shared" si="14"/>
        <v>1</v>
      </c>
      <c r="N83" s="54"/>
      <c r="O83" s="54">
        <f t="shared" si="15"/>
        <v>-1</v>
      </c>
      <c r="P83" s="71">
        <f t="shared" si="16"/>
        <v>0</v>
      </c>
      <c r="Q83" s="69"/>
      <c r="R83" s="77"/>
      <c r="S83" s="79"/>
      <c r="T83" s="81">
        <f t="shared" si="17"/>
        <v>0</v>
      </c>
      <c r="U83" s="83"/>
    </row>
    <row r="84" spans="1:21" s="52" customFormat="1" ht="13.6" customHeight="1" x14ac:dyDescent="0.2">
      <c r="A84" s="22"/>
      <c r="B84" s="57">
        <f t="shared" si="12"/>
        <v>75</v>
      </c>
      <c r="C84" s="72" t="s">
        <v>46</v>
      </c>
      <c r="D84" s="74" t="s">
        <v>127</v>
      </c>
      <c r="E84" s="72" t="s">
        <v>203</v>
      </c>
      <c r="F84" s="55" t="s">
        <v>237</v>
      </c>
      <c r="G84" s="97" t="s">
        <v>326</v>
      </c>
      <c r="H84" s="97"/>
      <c r="I84" s="97"/>
      <c r="J84" s="55">
        <v>1</v>
      </c>
      <c r="K84" s="55">
        <f t="shared" si="13"/>
        <v>1</v>
      </c>
      <c r="L84" s="55">
        <v>0</v>
      </c>
      <c r="M84" s="58">
        <f t="shared" si="14"/>
        <v>1</v>
      </c>
      <c r="N84" s="58"/>
      <c r="O84" s="58">
        <f t="shared" si="15"/>
        <v>-1</v>
      </c>
      <c r="P84" s="70">
        <f t="shared" si="16"/>
        <v>0</v>
      </c>
      <c r="Q84" s="68"/>
      <c r="R84" s="76"/>
      <c r="S84" s="78"/>
      <c r="T84" s="80">
        <f t="shared" si="17"/>
        <v>0</v>
      </c>
      <c r="U84" s="82"/>
    </row>
    <row r="85" spans="1:21" s="52" customFormat="1" ht="13.6" customHeight="1" thickBot="1" x14ac:dyDescent="0.25">
      <c r="A85" s="22"/>
      <c r="B85" s="59">
        <f t="shared" si="12"/>
        <v>76</v>
      </c>
      <c r="C85" s="73" t="s">
        <v>46</v>
      </c>
      <c r="D85" s="75" t="s">
        <v>128</v>
      </c>
      <c r="E85" s="73" t="s">
        <v>204</v>
      </c>
      <c r="F85" s="53" t="s">
        <v>248</v>
      </c>
      <c r="G85" s="98" t="s">
        <v>327</v>
      </c>
      <c r="H85" s="98"/>
      <c r="I85" s="98"/>
      <c r="J85" s="53">
        <v>1</v>
      </c>
      <c r="K85" s="53">
        <f t="shared" si="13"/>
        <v>1</v>
      </c>
      <c r="L85" s="53">
        <v>0</v>
      </c>
      <c r="M85" s="54">
        <f t="shared" si="14"/>
        <v>1</v>
      </c>
      <c r="N85" s="54"/>
      <c r="O85" s="54">
        <f t="shared" si="15"/>
        <v>-1</v>
      </c>
      <c r="P85" s="71">
        <f t="shared" si="16"/>
        <v>0</v>
      </c>
      <c r="Q85" s="69"/>
      <c r="R85" s="77"/>
      <c r="S85" s="79"/>
      <c r="T85" s="81">
        <f t="shared" si="17"/>
        <v>0</v>
      </c>
      <c r="U85" s="83"/>
    </row>
    <row r="86" spans="1:21" s="52" customFormat="1" ht="13.6" customHeight="1" x14ac:dyDescent="0.2">
      <c r="A86" s="22"/>
      <c r="B86" s="57">
        <f t="shared" si="12"/>
        <v>77</v>
      </c>
      <c r="C86" s="72" t="s">
        <v>46</v>
      </c>
      <c r="D86" s="74" t="s">
        <v>129</v>
      </c>
      <c r="E86" s="72" t="s">
        <v>205</v>
      </c>
      <c r="F86" s="55" t="s">
        <v>237</v>
      </c>
      <c r="G86" s="97" t="s">
        <v>328</v>
      </c>
      <c r="H86" s="97"/>
      <c r="I86" s="97"/>
      <c r="J86" s="55">
        <v>1</v>
      </c>
      <c r="K86" s="55">
        <f t="shared" si="13"/>
        <v>1</v>
      </c>
      <c r="L86" s="55">
        <v>0</v>
      </c>
      <c r="M86" s="58">
        <f t="shared" si="14"/>
        <v>1</v>
      </c>
      <c r="N86" s="58"/>
      <c r="O86" s="58">
        <f t="shared" si="15"/>
        <v>-1</v>
      </c>
      <c r="P86" s="70">
        <f t="shared" si="16"/>
        <v>0</v>
      </c>
      <c r="Q86" s="68"/>
      <c r="R86" s="76"/>
      <c r="S86" s="78"/>
      <c r="T86" s="80">
        <f t="shared" si="17"/>
        <v>0</v>
      </c>
      <c r="U86" s="82"/>
    </row>
    <row r="87" spans="1:21" s="52" customFormat="1" ht="13.6" customHeight="1" thickBot="1" x14ac:dyDescent="0.25">
      <c r="A87" s="22"/>
      <c r="B87" s="59">
        <f t="shared" si="12"/>
        <v>78</v>
      </c>
      <c r="C87" s="73" t="s">
        <v>46</v>
      </c>
      <c r="D87" s="75" t="s">
        <v>130</v>
      </c>
      <c r="E87" s="73" t="s">
        <v>206</v>
      </c>
      <c r="F87" s="53" t="s">
        <v>206</v>
      </c>
      <c r="G87" s="98" t="s">
        <v>329</v>
      </c>
      <c r="H87" s="98"/>
      <c r="I87" s="98"/>
      <c r="J87" s="53">
        <v>1</v>
      </c>
      <c r="K87" s="53">
        <f t="shared" si="13"/>
        <v>1</v>
      </c>
      <c r="L87" s="53">
        <v>0</v>
      </c>
      <c r="M87" s="54">
        <f t="shared" si="14"/>
        <v>1</v>
      </c>
      <c r="N87" s="54"/>
      <c r="O87" s="54">
        <f t="shared" si="15"/>
        <v>-1</v>
      </c>
      <c r="P87" s="71">
        <f t="shared" si="16"/>
        <v>0</v>
      </c>
      <c r="Q87" s="69"/>
      <c r="R87" s="77"/>
      <c r="S87" s="79"/>
      <c r="T87" s="81">
        <f t="shared" si="17"/>
        <v>0</v>
      </c>
      <c r="U87" s="83"/>
    </row>
    <row r="88" spans="1:21" s="52" customFormat="1" ht="13.6" customHeight="1" x14ac:dyDescent="0.2">
      <c r="A88" s="22"/>
      <c r="B88" s="57">
        <f t="shared" si="12"/>
        <v>79</v>
      </c>
      <c r="C88" s="72" t="s">
        <v>46</v>
      </c>
      <c r="D88" s="74" t="s">
        <v>131</v>
      </c>
      <c r="E88" s="72" t="s">
        <v>207</v>
      </c>
      <c r="F88" s="55" t="s">
        <v>249</v>
      </c>
      <c r="G88" s="97" t="s">
        <v>330</v>
      </c>
      <c r="H88" s="97"/>
      <c r="I88" s="97"/>
      <c r="J88" s="55">
        <v>1</v>
      </c>
      <c r="K88" s="55">
        <f t="shared" si="13"/>
        <v>1</v>
      </c>
      <c r="L88" s="55">
        <v>0</v>
      </c>
      <c r="M88" s="58">
        <f t="shared" si="14"/>
        <v>1</v>
      </c>
      <c r="N88" s="58"/>
      <c r="O88" s="58">
        <f t="shared" si="15"/>
        <v>-1</v>
      </c>
      <c r="P88" s="70">
        <f t="shared" si="16"/>
        <v>0</v>
      </c>
      <c r="Q88" s="68"/>
      <c r="R88" s="76"/>
      <c r="S88" s="78"/>
      <c r="T88" s="80">
        <f t="shared" si="17"/>
        <v>0</v>
      </c>
      <c r="U88" s="82"/>
    </row>
    <row r="89" spans="1:21" s="52" customFormat="1" ht="13.6" customHeight="1" thickBot="1" x14ac:dyDescent="0.25">
      <c r="A89" s="22"/>
      <c r="B89" s="59">
        <f t="shared" si="12"/>
        <v>80</v>
      </c>
      <c r="C89" s="73" t="s">
        <v>46</v>
      </c>
      <c r="D89" s="75" t="s">
        <v>132</v>
      </c>
      <c r="E89" s="73" t="s">
        <v>208</v>
      </c>
      <c r="F89" s="53" t="s">
        <v>250</v>
      </c>
      <c r="G89" s="98" t="s">
        <v>331</v>
      </c>
      <c r="H89" s="98"/>
      <c r="I89" s="98"/>
      <c r="J89" s="53">
        <v>2</v>
      </c>
      <c r="K89" s="53">
        <f t="shared" si="13"/>
        <v>2</v>
      </c>
      <c r="L89" s="53">
        <v>0</v>
      </c>
      <c r="M89" s="54">
        <f t="shared" si="14"/>
        <v>2</v>
      </c>
      <c r="N89" s="54"/>
      <c r="O89" s="54">
        <f t="shared" si="15"/>
        <v>-2</v>
      </c>
      <c r="P89" s="71">
        <f t="shared" si="16"/>
        <v>0</v>
      </c>
      <c r="Q89" s="69"/>
      <c r="R89" s="77"/>
      <c r="S89" s="79"/>
      <c r="T89" s="81">
        <f t="shared" si="17"/>
        <v>0</v>
      </c>
      <c r="U89" s="83"/>
    </row>
    <row r="90" spans="1:21" x14ac:dyDescent="0.2">
      <c r="A90" s="22"/>
      <c r="B90" s="57">
        <f t="shared" si="12"/>
        <v>81</v>
      </c>
      <c r="C90" s="72" t="s">
        <v>46</v>
      </c>
      <c r="D90" s="74" t="s">
        <v>133</v>
      </c>
      <c r="E90" s="72" t="s">
        <v>209</v>
      </c>
      <c r="F90" s="55" t="s">
        <v>251</v>
      </c>
      <c r="G90" s="97" t="s">
        <v>332</v>
      </c>
      <c r="H90" s="97"/>
      <c r="I90" s="97"/>
      <c r="J90" s="55">
        <v>1</v>
      </c>
      <c r="K90" s="55">
        <f t="shared" si="13"/>
        <v>1</v>
      </c>
      <c r="L90" s="55">
        <v>0</v>
      </c>
      <c r="M90" s="58">
        <f t="shared" si="14"/>
        <v>1</v>
      </c>
      <c r="N90" s="58"/>
      <c r="O90" s="58">
        <f t="shared" si="15"/>
        <v>-1</v>
      </c>
      <c r="P90" s="70">
        <f t="shared" si="16"/>
        <v>0</v>
      </c>
      <c r="Q90" s="68"/>
      <c r="R90" s="76"/>
      <c r="S90" s="78"/>
      <c r="T90" s="80">
        <f t="shared" si="17"/>
        <v>0</v>
      </c>
      <c r="U90" s="82"/>
    </row>
    <row r="91" spans="1:21" x14ac:dyDescent="0.2">
      <c r="A91" s="12"/>
      <c r="B91" s="13"/>
      <c r="C91" s="13"/>
      <c r="D91" s="13"/>
      <c r="E91" s="14"/>
      <c r="F91" s="14"/>
      <c r="G91" s="14"/>
      <c r="H91" s="14"/>
      <c r="I91" s="14"/>
      <c r="J91" s="13"/>
    </row>
    <row r="92" spans="1:21" ht="13.1" x14ac:dyDescent="0.2">
      <c r="A92" s="12"/>
      <c r="B92" s="13"/>
      <c r="C92" s="13"/>
      <c r="D92" s="13"/>
      <c r="E92" s="14"/>
      <c r="F92" s="14"/>
      <c r="G92" s="14"/>
      <c r="H92" s="14"/>
      <c r="I92" s="14"/>
      <c r="J92" s="13"/>
      <c r="M92" s="110">
        <f>SUM(M10:M91)</f>
        <v>248</v>
      </c>
    </row>
    <row r="93" spans="1:21" x14ac:dyDescent="0.2">
      <c r="A93" s="12"/>
      <c r="B93" s="13"/>
      <c r="C93" s="13"/>
      <c r="D93" s="13"/>
      <c r="E93" s="14"/>
      <c r="F93" s="14"/>
      <c r="G93" s="14"/>
      <c r="H93" s="14"/>
      <c r="I93" s="14"/>
      <c r="J93" s="13"/>
    </row>
  </sheetData>
  <mergeCells count="85">
    <mergeCell ref="T1:U2"/>
    <mergeCell ref="G90:I90"/>
    <mergeCell ref="M1:S1"/>
    <mergeCell ref="H3:I3"/>
    <mergeCell ref="G10:I10"/>
    <mergeCell ref="G11:I11"/>
    <mergeCell ref="G9:I9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5:I45"/>
    <mergeCell ref="G46:I46"/>
    <mergeCell ref="G47:I47"/>
    <mergeCell ref="G48:I48"/>
    <mergeCell ref="G49:I49"/>
    <mergeCell ref="G50:I50"/>
    <mergeCell ref="G51:I51"/>
    <mergeCell ref="G52:I52"/>
    <mergeCell ref="G53:I53"/>
    <mergeCell ref="G54:I54"/>
    <mergeCell ref="G55:I55"/>
    <mergeCell ref="G56:I56"/>
    <mergeCell ref="G57:I57"/>
    <mergeCell ref="G58:I58"/>
    <mergeCell ref="G59:I59"/>
    <mergeCell ref="G60:I60"/>
    <mergeCell ref="G61:I61"/>
    <mergeCell ref="G62:I62"/>
    <mergeCell ref="G63:I63"/>
    <mergeCell ref="G64:I64"/>
    <mergeCell ref="G65:I65"/>
    <mergeCell ref="G66:I66"/>
    <mergeCell ref="G67:I67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G78:I78"/>
    <mergeCell ref="G79:I79"/>
    <mergeCell ref="G80:I80"/>
    <mergeCell ref="G86:I86"/>
    <mergeCell ref="G87:I87"/>
    <mergeCell ref="G88:I88"/>
    <mergeCell ref="G89:I89"/>
    <mergeCell ref="G81:I81"/>
    <mergeCell ref="G82:I82"/>
    <mergeCell ref="G83:I83"/>
    <mergeCell ref="G84:I84"/>
    <mergeCell ref="G85:I85"/>
  </mergeCells>
  <phoneticPr fontId="0" type="noConversion"/>
  <printOptions horizontalCentered="1" verticalCentered="1"/>
  <pageMargins left="0" right="0" top="0" bottom="0" header="0" footer="0"/>
  <pageSetup paperSize="9" scale="65" pageOrder="overThenDown" orientation="landscape" horizontalDpi="4294967293" verticalDpi="200" r:id="rId1"/>
  <headerFooter alignWithMargins="0">
    <oddFooter>&amp;L&amp;BAltium Limited Confidential&amp;B&amp;C&amp;D&amp;RPage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16"/>
  <sheetViews>
    <sheetView workbookViewId="0">
      <selection activeCell="B16" sqref="B16"/>
    </sheetView>
  </sheetViews>
  <sheetFormatPr defaultRowHeight="12.45" x14ac:dyDescent="0.2"/>
  <cols>
    <col min="1" max="1" width="28" bestFit="1" customWidth="1"/>
    <col min="2" max="2" width="110.5" customWidth="1"/>
  </cols>
  <sheetData>
    <row r="1" spans="1:2" ht="13.1" x14ac:dyDescent="0.2">
      <c r="A1" s="10" t="s">
        <v>0</v>
      </c>
      <c r="B1" s="94" t="s">
        <v>334</v>
      </c>
    </row>
    <row r="2" spans="1:2" ht="13.1" x14ac:dyDescent="0.2">
      <c r="A2" s="9" t="s">
        <v>1</v>
      </c>
      <c r="B2" s="95" t="s">
        <v>41</v>
      </c>
    </row>
    <row r="3" spans="1:2" ht="13.1" x14ac:dyDescent="0.2">
      <c r="A3" s="10" t="s">
        <v>2</v>
      </c>
      <c r="B3" s="96" t="s">
        <v>42</v>
      </c>
    </row>
    <row r="4" spans="1:2" ht="13.1" x14ac:dyDescent="0.2">
      <c r="A4" s="9" t="s">
        <v>3</v>
      </c>
      <c r="B4" s="95" t="s">
        <v>40</v>
      </c>
    </row>
    <row r="5" spans="1:2" ht="13.1" x14ac:dyDescent="0.2">
      <c r="A5" s="10" t="s">
        <v>4</v>
      </c>
      <c r="B5" s="96" t="s">
        <v>335</v>
      </c>
    </row>
    <row r="6" spans="1:2" ht="13.1" x14ac:dyDescent="0.2">
      <c r="A6" s="9" t="s">
        <v>5</v>
      </c>
      <c r="B6" s="95" t="s">
        <v>39</v>
      </c>
    </row>
    <row r="7" spans="1:2" ht="13.1" x14ac:dyDescent="0.2">
      <c r="A7" s="10" t="s">
        <v>6</v>
      </c>
      <c r="B7" s="96" t="s">
        <v>336</v>
      </c>
    </row>
    <row r="8" spans="1:2" ht="13.1" x14ac:dyDescent="0.2">
      <c r="A8" s="9" t="s">
        <v>7</v>
      </c>
      <c r="B8" s="95" t="s">
        <v>44</v>
      </c>
    </row>
    <row r="9" spans="1:2" ht="13.1" x14ac:dyDescent="0.2">
      <c r="A9" s="10" t="s">
        <v>8</v>
      </c>
      <c r="B9" s="96" t="s">
        <v>43</v>
      </c>
    </row>
    <row r="10" spans="1:2" ht="13.1" x14ac:dyDescent="0.2">
      <c r="A10" s="9" t="s">
        <v>9</v>
      </c>
      <c r="B10" s="95" t="s">
        <v>337</v>
      </c>
    </row>
    <row r="11" spans="1:2" ht="13.1" x14ac:dyDescent="0.2">
      <c r="A11" s="10" t="s">
        <v>10</v>
      </c>
      <c r="B11" s="96" t="s">
        <v>338</v>
      </c>
    </row>
    <row r="12" spans="1:2" ht="13.1" x14ac:dyDescent="0.2">
      <c r="A12" s="9" t="s">
        <v>11</v>
      </c>
      <c r="B12" s="95" t="s">
        <v>339</v>
      </c>
    </row>
    <row r="13" spans="1:2" ht="13.1" x14ac:dyDescent="0.2">
      <c r="A13" s="10" t="s">
        <v>12</v>
      </c>
      <c r="B13" s="96" t="s">
        <v>340</v>
      </c>
    </row>
    <row r="14" spans="1:2" ht="13.1" x14ac:dyDescent="0.2">
      <c r="A14" s="9" t="s">
        <v>13</v>
      </c>
      <c r="B14" s="95" t="s">
        <v>338</v>
      </c>
    </row>
    <row r="15" spans="1:2" ht="13.1" x14ac:dyDescent="0.2">
      <c r="A15" s="10" t="s">
        <v>21</v>
      </c>
      <c r="B15" s="11" t="s">
        <v>341</v>
      </c>
    </row>
    <row r="16" spans="1:2" ht="13.1" x14ac:dyDescent="0.2">
      <c r="A16" s="9" t="s">
        <v>22</v>
      </c>
      <c r="B16" s="5" t="s">
        <v>342</v>
      </c>
    </row>
  </sheetData>
  <phoneticPr fontId="1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Part List Report</vt:lpstr>
      <vt:lpstr>Project Information</vt:lpstr>
    </vt:vector>
  </TitlesOfParts>
  <Company>Altium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Ioannis Mourtsiadis</dc:creator>
  <cp:lastModifiedBy>Ioannis Mourtsiadis</cp:lastModifiedBy>
  <cp:lastPrinted>2020-05-03T22:55:25Z</cp:lastPrinted>
  <dcterms:created xsi:type="dcterms:W3CDTF">2002-11-05T15:28:02Z</dcterms:created>
  <dcterms:modified xsi:type="dcterms:W3CDTF">2025-08-19T14:54:18Z</dcterms:modified>
</cp:coreProperties>
</file>